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Users\bfry\Desktop\Website\"/>
    </mc:Choice>
  </mc:AlternateContent>
  <bookViews>
    <workbookView xWindow="0" yWindow="0" windowWidth="14760" windowHeight="11445" tabRatio="500" activeTab="5"/>
  </bookViews>
  <sheets>
    <sheet name="Introduction" sheetId="7" r:id="rId1"/>
    <sheet name="pp" sheetId="1" state="hidden" r:id="rId2"/>
    <sheet name="Calculations" sheetId="5" state="hidden" r:id="rId3"/>
    <sheet name="custom hire survey" sheetId="3" state="hidden" r:id="rId4"/>
    <sheet name="Page to Quantrix" sheetId="8" state="hidden" r:id="rId5"/>
    <sheet name="Prices" sheetId="6" r:id="rId6"/>
    <sheet name="PPI" sheetId="4" state="hidden" r:id="rId7"/>
  </sheets>
  <calcPr calcId="171027"/>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calcChain.xml><?xml version="1.0" encoding="utf-8"?>
<calcChain xmlns="http://schemas.openxmlformats.org/spreadsheetml/2006/main">
  <c r="C5" i="1" l="1"/>
  <c r="C2" i="1"/>
  <c r="C3" i="1"/>
  <c r="C4" i="1"/>
  <c r="E53" i="1"/>
  <c r="F53" i="6" s="1"/>
  <c r="BD256" i="3"/>
  <c r="D16" i="5" s="1"/>
  <c r="BC256" i="3"/>
  <c r="BB256" i="3"/>
  <c r="BD304" i="3"/>
  <c r="I16" i="5" s="1"/>
  <c r="BC304" i="3"/>
  <c r="I15" i="5" s="1"/>
  <c r="BB304" i="3"/>
  <c r="BD348" i="3"/>
  <c r="BC348" i="3"/>
  <c r="N15" i="5" s="1"/>
  <c r="BB348" i="3"/>
  <c r="N14" i="5" s="1"/>
  <c r="BC392" i="3"/>
  <c r="BD392" i="3"/>
  <c r="BB392" i="3"/>
  <c r="S14" i="5" s="1"/>
  <c r="D14" i="5"/>
  <c r="E14" i="5"/>
  <c r="F14" i="5"/>
  <c r="G14" i="5"/>
  <c r="I14" i="5"/>
  <c r="J14" i="5"/>
  <c r="K14" i="5"/>
  <c r="L14" i="5"/>
  <c r="O14" i="5"/>
  <c r="P14" i="5"/>
  <c r="Q14" i="5"/>
  <c r="T14" i="5"/>
  <c r="U14" i="5"/>
  <c r="V14" i="5"/>
  <c r="D15" i="5"/>
  <c r="E15" i="5"/>
  <c r="F15" i="5"/>
  <c r="G15" i="5"/>
  <c r="J15" i="5"/>
  <c r="K15" i="5"/>
  <c r="L15" i="5"/>
  <c r="O15" i="5"/>
  <c r="P15" i="5"/>
  <c r="Q15" i="5"/>
  <c r="S15" i="5"/>
  <c r="T15" i="5"/>
  <c r="U15" i="5"/>
  <c r="V15" i="5"/>
  <c r="E16" i="5"/>
  <c r="F16" i="5"/>
  <c r="G16" i="5"/>
  <c r="J16" i="5"/>
  <c r="K16" i="5"/>
  <c r="L16" i="5"/>
  <c r="N16" i="5"/>
  <c r="O16" i="5"/>
  <c r="P16" i="5"/>
  <c r="Q16" i="5"/>
  <c r="S16" i="5"/>
  <c r="T16" i="5"/>
  <c r="U16" i="5"/>
  <c r="V16" i="5"/>
  <c r="V53" i="5"/>
  <c r="V52" i="5"/>
  <c r="V50" i="5"/>
  <c r="V49" i="5"/>
  <c r="V47" i="5"/>
  <c r="V46" i="5"/>
  <c r="V44" i="5"/>
  <c r="V43" i="5"/>
  <c r="V41" i="5"/>
  <c r="V40" i="5"/>
  <c r="U53" i="5"/>
  <c r="U52" i="5"/>
  <c r="U50" i="5"/>
  <c r="U49" i="5"/>
  <c r="U47" i="5"/>
  <c r="U46" i="5"/>
  <c r="U44" i="5"/>
  <c r="U43" i="5"/>
  <c r="U41" i="5"/>
  <c r="U40" i="5"/>
  <c r="T53" i="5"/>
  <c r="T52" i="5"/>
  <c r="T50" i="5"/>
  <c r="T49" i="5"/>
  <c r="T47" i="5"/>
  <c r="T46" i="5"/>
  <c r="T44" i="5"/>
  <c r="T43" i="5"/>
  <c r="T41" i="5"/>
  <c r="T40" i="5"/>
  <c r="S43" i="5"/>
  <c r="Q53" i="5"/>
  <c r="Q52" i="5"/>
  <c r="Q50" i="5"/>
  <c r="Q49" i="5"/>
  <c r="Q47" i="5"/>
  <c r="Q46" i="5"/>
  <c r="Q44" i="5"/>
  <c r="Q41" i="5"/>
  <c r="P53" i="5"/>
  <c r="P52" i="5"/>
  <c r="P50" i="5"/>
  <c r="P49" i="5"/>
  <c r="P47" i="5"/>
  <c r="P46" i="5"/>
  <c r="P44" i="5"/>
  <c r="P41" i="5"/>
  <c r="O53" i="5"/>
  <c r="O52" i="5"/>
  <c r="O50" i="5"/>
  <c r="O49" i="5"/>
  <c r="O47" i="5"/>
  <c r="O46" i="5"/>
  <c r="O44" i="5"/>
  <c r="O41" i="5"/>
  <c r="L53" i="5"/>
  <c r="L52" i="5"/>
  <c r="L50" i="5"/>
  <c r="L47" i="5"/>
  <c r="L44" i="5"/>
  <c r="L41" i="5"/>
  <c r="K53" i="5"/>
  <c r="K52" i="5"/>
  <c r="K50" i="5"/>
  <c r="K47" i="5"/>
  <c r="K44" i="5"/>
  <c r="K41" i="5"/>
  <c r="J53" i="5"/>
  <c r="J52" i="5"/>
  <c r="J50" i="5"/>
  <c r="J47" i="5"/>
  <c r="J44" i="5"/>
  <c r="J41" i="5"/>
  <c r="I53" i="5"/>
  <c r="D53" i="1" s="1"/>
  <c r="E53" i="6" s="1"/>
  <c r="G53" i="5"/>
  <c r="G52" i="5"/>
  <c r="G50" i="5"/>
  <c r="G47" i="5"/>
  <c r="G44" i="5"/>
  <c r="G41" i="5"/>
  <c r="F53" i="5"/>
  <c r="F52" i="5"/>
  <c r="F50" i="5"/>
  <c r="F47" i="5"/>
  <c r="F44" i="5"/>
  <c r="F41" i="5"/>
  <c r="E53" i="5"/>
  <c r="E52" i="5"/>
  <c r="E50" i="5"/>
  <c r="E47" i="5"/>
  <c r="E44" i="5"/>
  <c r="E41" i="5"/>
  <c r="D47" i="5"/>
  <c r="C47" i="1" s="1"/>
  <c r="D47" i="6" s="1"/>
  <c r="W392" i="3"/>
  <c r="S52" i="5" s="1"/>
  <c r="X392" i="3"/>
  <c r="S53" i="5" s="1"/>
  <c r="T392" i="3"/>
  <c r="S49" i="5" s="1"/>
  <c r="U392" i="3"/>
  <c r="S50" i="5" s="1"/>
  <c r="Q392" i="3"/>
  <c r="S47" i="5" s="1"/>
  <c r="P392" i="3"/>
  <c r="S46" i="5" s="1"/>
  <c r="N392" i="3"/>
  <c r="S44" i="5" s="1"/>
  <c r="M392" i="3"/>
  <c r="J392" i="3"/>
  <c r="S40" i="5" s="1"/>
  <c r="K392" i="3"/>
  <c r="S41" i="5" s="1"/>
  <c r="W348" i="3"/>
  <c r="N52" i="5" s="1"/>
  <c r="X348" i="3"/>
  <c r="N53" i="5" s="1"/>
  <c r="T348" i="3"/>
  <c r="N49" i="5" s="1"/>
  <c r="U348" i="3"/>
  <c r="N50" i="5" s="1"/>
  <c r="P348" i="3"/>
  <c r="N46" i="5" s="1"/>
  <c r="Q348" i="3"/>
  <c r="N47" i="5" s="1"/>
  <c r="N348" i="3"/>
  <c r="N44" i="5" s="1"/>
  <c r="K348" i="3"/>
  <c r="N41" i="5" s="1"/>
  <c r="E41" i="1" s="1"/>
  <c r="F41" i="6" s="1"/>
  <c r="W304" i="3"/>
  <c r="I52" i="5" s="1"/>
  <c r="X304" i="3"/>
  <c r="U304" i="3"/>
  <c r="I50" i="5" s="1"/>
  <c r="Q304" i="3"/>
  <c r="I47" i="5" s="1"/>
  <c r="D47" i="1" s="1"/>
  <c r="E47" i="6" s="1"/>
  <c r="N304" i="3"/>
  <c r="I44" i="5" s="1"/>
  <c r="D44" i="1" s="1"/>
  <c r="E44" i="6" s="1"/>
  <c r="K304" i="3"/>
  <c r="I41" i="5" s="1"/>
  <c r="D41" i="1" s="1"/>
  <c r="E41" i="6" s="1"/>
  <c r="W256" i="3"/>
  <c r="D52" i="5" s="1"/>
  <c r="C52" i="1" s="1"/>
  <c r="D52" i="6" s="1"/>
  <c r="X256" i="3"/>
  <c r="D53" i="5" s="1"/>
  <c r="C53" i="1" s="1"/>
  <c r="D53" i="6" s="1"/>
  <c r="U256" i="3"/>
  <c r="D50" i="5" s="1"/>
  <c r="C50" i="1" s="1"/>
  <c r="D50" i="6" s="1"/>
  <c r="Q256" i="3"/>
  <c r="N256" i="3"/>
  <c r="D44" i="5" s="1"/>
  <c r="C44" i="1" s="1"/>
  <c r="D44" i="6" s="1"/>
  <c r="K256" i="3"/>
  <c r="D41" i="5" s="1"/>
  <c r="C41" i="1" s="1"/>
  <c r="D41" i="6" s="1"/>
  <c r="Z65" i="5"/>
  <c r="Z32" i="5"/>
  <c r="Z48" i="5"/>
  <c r="Z56" i="5"/>
  <c r="Z27" i="5"/>
  <c r="Z28" i="5"/>
  <c r="Z29" i="5"/>
  <c r="Z30" i="5"/>
  <c r="Z31" i="5"/>
  <c r="Z33" i="5"/>
  <c r="Z34" i="5"/>
  <c r="Z35" i="5"/>
  <c r="Z36" i="5"/>
  <c r="Z37" i="5"/>
  <c r="Z38" i="5"/>
  <c r="Z39" i="5"/>
  <c r="Z40" i="5"/>
  <c r="Z41" i="5"/>
  <c r="Z42" i="5"/>
  <c r="Z43" i="5"/>
  <c r="Z44" i="5"/>
  <c r="Z45" i="5"/>
  <c r="Z46" i="5"/>
  <c r="Z47" i="5"/>
  <c r="Z49" i="5"/>
  <c r="Z50" i="5"/>
  <c r="Z51" i="5"/>
  <c r="Z52" i="5"/>
  <c r="Z53" i="5"/>
  <c r="Z54" i="5"/>
  <c r="Z55" i="5"/>
  <c r="Z57" i="5"/>
  <c r="Z58" i="5"/>
  <c r="Z59" i="5"/>
  <c r="Z60" i="5"/>
  <c r="Z61" i="5"/>
  <c r="Z62" i="5"/>
  <c r="Z63" i="5"/>
  <c r="Z64" i="5"/>
  <c r="Z66" i="5"/>
  <c r="Z67" i="5"/>
  <c r="Z68" i="5"/>
  <c r="Z69" i="5"/>
  <c r="Z70" i="5"/>
  <c r="Z71" i="5"/>
  <c r="Z72" i="5"/>
  <c r="Z73" i="5"/>
  <c r="Z74" i="5"/>
  <c r="Z75" i="5"/>
  <c r="Z76" i="5"/>
  <c r="Z77" i="5"/>
  <c r="Z78" i="5"/>
  <c r="Z79" i="5"/>
  <c r="Z80" i="5"/>
  <c r="Z81" i="5"/>
  <c r="Z82" i="5"/>
  <c r="Z83" i="5"/>
  <c r="Z84" i="5"/>
  <c r="Z85" i="5"/>
  <c r="Z86" i="5"/>
  <c r="Z87" i="5"/>
  <c r="Z88" i="5"/>
  <c r="Z89" i="5"/>
  <c r="Z90" i="5"/>
  <c r="Z91" i="5"/>
  <c r="Z92" i="5"/>
  <c r="Z93" i="5"/>
  <c r="Z94" i="5"/>
  <c r="Z95" i="5"/>
  <c r="Z96" i="5"/>
  <c r="Z97" i="5"/>
  <c r="Z98" i="5"/>
  <c r="Z99" i="5"/>
  <c r="Z100" i="5"/>
  <c r="Z101" i="5"/>
  <c r="Z102" i="5"/>
  <c r="Z103" i="5"/>
  <c r="Z104" i="5"/>
  <c r="Z105" i="5"/>
  <c r="Z106" i="5"/>
  <c r="Z107" i="5"/>
  <c r="Z108" i="5"/>
  <c r="Z109" i="5"/>
  <c r="Z110" i="5"/>
  <c r="Z111" i="5"/>
  <c r="Z112" i="5"/>
  <c r="Z113" i="5"/>
  <c r="Z114" i="5"/>
  <c r="Z115" i="5"/>
  <c r="Z116" i="5"/>
  <c r="Z117" i="5"/>
  <c r="Z118" i="5"/>
  <c r="Z119" i="5"/>
  <c r="Z120" i="5"/>
  <c r="Z121" i="5"/>
  <c r="Z122" i="5"/>
  <c r="Z123" i="5"/>
  <c r="Z124" i="5"/>
  <c r="Z125" i="5"/>
  <c r="Z126" i="5"/>
  <c r="Z127" i="5"/>
  <c r="Z128" i="5"/>
  <c r="Z129" i="5"/>
  <c r="Z130" i="5"/>
  <c r="CG458" i="3"/>
  <c r="CH458" i="3"/>
  <c r="CI458" i="3"/>
  <c r="CL458" i="3" s="1"/>
  <c r="CJ458" i="3"/>
  <c r="CK458" i="3"/>
  <c r="CG457" i="3"/>
  <c r="CH457" i="3"/>
  <c r="CL457" i="3" s="1"/>
  <c r="CI457" i="3"/>
  <c r="CJ457" i="3"/>
  <c r="CK457" i="3"/>
  <c r="CG456" i="3"/>
  <c r="CH456" i="3"/>
  <c r="CI456" i="3"/>
  <c r="CJ456" i="3"/>
  <c r="CK456" i="3"/>
  <c r="CG452" i="3"/>
  <c r="CH452" i="3"/>
  <c r="CL452" i="3" s="1"/>
  <c r="CI452" i="3"/>
  <c r="CJ452" i="3"/>
  <c r="CK452" i="3"/>
  <c r="CG451" i="3"/>
  <c r="CH451" i="3"/>
  <c r="CI451" i="3"/>
  <c r="CJ451" i="3"/>
  <c r="CK451" i="3"/>
  <c r="CG450" i="3"/>
  <c r="CH450" i="3"/>
  <c r="CI450" i="3"/>
  <c r="CJ450" i="3"/>
  <c r="CL450" i="3"/>
  <c r="CK450" i="3"/>
  <c r="CG449" i="3"/>
  <c r="CH449" i="3"/>
  <c r="CI449" i="3"/>
  <c r="CL449" i="3" s="1"/>
  <c r="CJ449" i="3"/>
  <c r="CK449" i="3"/>
  <c r="CG448" i="3"/>
  <c r="CH448" i="3"/>
  <c r="CI448" i="3"/>
  <c r="CJ448" i="3"/>
  <c r="CL448" i="3"/>
  <c r="CK448" i="3"/>
  <c r="C421" i="3"/>
  <c r="D421" i="3"/>
  <c r="E421" i="3"/>
  <c r="C422" i="3"/>
  <c r="D422" i="3"/>
  <c r="E422" i="3"/>
  <c r="C423" i="3"/>
  <c r="D423" i="3"/>
  <c r="E423" i="3"/>
  <c r="C424" i="3"/>
  <c r="D424" i="3"/>
  <c r="E424" i="3"/>
  <c r="C425" i="3"/>
  <c r="D425" i="3"/>
  <c r="E425" i="3"/>
  <c r="C426" i="3"/>
  <c r="D426" i="3"/>
  <c r="E426" i="3"/>
  <c r="C427" i="3"/>
  <c r="D427" i="3"/>
  <c r="E427" i="3"/>
  <c r="C428" i="3"/>
  <c r="D428" i="3"/>
  <c r="E428" i="3"/>
  <c r="C429" i="3"/>
  <c r="D429" i="3"/>
  <c r="E429" i="3"/>
  <c r="C430" i="3"/>
  <c r="D430" i="3"/>
  <c r="E430" i="3"/>
  <c r="C431" i="3"/>
  <c r="D431" i="3"/>
  <c r="E431" i="3"/>
  <c r="C432" i="3"/>
  <c r="D432" i="3"/>
  <c r="E432" i="3"/>
  <c r="C433" i="3"/>
  <c r="D433" i="3"/>
  <c r="E433" i="3"/>
  <c r="C434" i="3"/>
  <c r="D434" i="3"/>
  <c r="E434" i="3"/>
  <c r="C435" i="3"/>
  <c r="D435" i="3"/>
  <c r="E435" i="3"/>
  <c r="C436" i="3"/>
  <c r="D436" i="3"/>
  <c r="E436" i="3"/>
  <c r="C437" i="3"/>
  <c r="D437" i="3"/>
  <c r="E437" i="3"/>
  <c r="C438" i="3"/>
  <c r="D438" i="3"/>
  <c r="E438" i="3"/>
  <c r="C439" i="3"/>
  <c r="D439" i="3"/>
  <c r="E439" i="3"/>
  <c r="C440" i="3"/>
  <c r="D440" i="3"/>
  <c r="E440" i="3"/>
  <c r="C441" i="3"/>
  <c r="D441" i="3"/>
  <c r="E441" i="3"/>
  <c r="F441" i="3"/>
  <c r="G441" i="3"/>
  <c r="H441" i="3"/>
  <c r="I441" i="3"/>
  <c r="J441" i="3"/>
  <c r="K441" i="3"/>
  <c r="L441" i="3"/>
  <c r="M441" i="3"/>
  <c r="N441" i="3"/>
  <c r="O441" i="3"/>
  <c r="P441" i="3"/>
  <c r="Q441" i="3"/>
  <c r="R441" i="3"/>
  <c r="S441" i="3"/>
  <c r="T441" i="3"/>
  <c r="U441" i="3"/>
  <c r="V441" i="3"/>
  <c r="W441" i="3"/>
  <c r="X441" i="3"/>
  <c r="Y441" i="3"/>
  <c r="Z441" i="3"/>
  <c r="AA441" i="3"/>
  <c r="AB441" i="3"/>
  <c r="AC441" i="3"/>
  <c r="AD441" i="3"/>
  <c r="AE441" i="3"/>
  <c r="AF441" i="3"/>
  <c r="AG441" i="3"/>
  <c r="AH441" i="3"/>
  <c r="AI441" i="3"/>
  <c r="AJ441" i="3"/>
  <c r="AK441" i="3"/>
  <c r="AL441" i="3"/>
  <c r="AM441" i="3"/>
  <c r="AN441" i="3"/>
  <c r="AO441" i="3"/>
  <c r="AP441" i="3"/>
  <c r="AQ441" i="3"/>
  <c r="AR441" i="3"/>
  <c r="AS441" i="3"/>
  <c r="AT441" i="3"/>
  <c r="AU441" i="3"/>
  <c r="AV441" i="3"/>
  <c r="AW441" i="3"/>
  <c r="AX441" i="3"/>
  <c r="AY441" i="3"/>
  <c r="AZ441" i="3"/>
  <c r="D420" i="3"/>
  <c r="E420" i="3"/>
  <c r="C420" i="3"/>
  <c r="W397" i="3"/>
  <c r="W400" i="3"/>
  <c r="T397" i="3"/>
  <c r="T400" i="3"/>
  <c r="P397" i="3"/>
  <c r="P400" i="3"/>
  <c r="M397" i="3"/>
  <c r="M400" i="3"/>
  <c r="J397" i="3"/>
  <c r="J400" i="3"/>
  <c r="W353" i="3"/>
  <c r="W356" i="3"/>
  <c r="T353" i="3"/>
  <c r="T356" i="3" s="1"/>
  <c r="P353" i="3"/>
  <c r="P356" i="3"/>
  <c r="W309" i="3"/>
  <c r="W312" i="3"/>
  <c r="BJ299" i="3"/>
  <c r="AV299" i="3"/>
  <c r="AS297" i="3"/>
  <c r="AR299" i="3"/>
  <c r="AO297" i="3"/>
  <c r="AN299" i="3"/>
  <c r="AK297" i="3"/>
  <c r="AH299" i="3"/>
  <c r="AB299" i="3"/>
  <c r="Y297" i="3"/>
  <c r="T299" i="3"/>
  <c r="P299" i="3"/>
  <c r="M299" i="3"/>
  <c r="L297" i="3"/>
  <c r="I297" i="3"/>
  <c r="CP308" i="3"/>
  <c r="BX308" i="3"/>
  <c r="AV308" i="3"/>
  <c r="AR308" i="3"/>
  <c r="AN308" i="3"/>
  <c r="AB308" i="3"/>
  <c r="T308" i="3"/>
  <c r="M308" i="3"/>
  <c r="DN301" i="3"/>
  <c r="CK301" i="3"/>
  <c r="BZ301" i="3"/>
  <c r="BV301" i="3"/>
  <c r="BR301" i="3"/>
  <c r="BN301" i="3"/>
  <c r="BJ301" i="3"/>
  <c r="AX301" i="3"/>
  <c r="AH301" i="3"/>
  <c r="P301" i="3"/>
  <c r="L301" i="3"/>
  <c r="J301" i="3"/>
  <c r="DN259" i="3"/>
  <c r="G61" i="5" s="1"/>
  <c r="W261" i="3"/>
  <c r="W264" i="3" s="1"/>
  <c r="C274" i="3"/>
  <c r="C318" i="3"/>
  <c r="C362" i="3" s="1"/>
  <c r="D274" i="3"/>
  <c r="D318" i="3"/>
  <c r="D362" i="3"/>
  <c r="C275" i="3"/>
  <c r="C319" i="3" s="1"/>
  <c r="C363" i="3" s="1"/>
  <c r="D275" i="3"/>
  <c r="D319" i="3"/>
  <c r="D363" i="3" s="1"/>
  <c r="C276" i="3"/>
  <c r="C320" i="3"/>
  <c r="C364" i="3"/>
  <c r="D276" i="3"/>
  <c r="D320" i="3"/>
  <c r="D364" i="3"/>
  <c r="C277" i="3"/>
  <c r="C321" i="3" s="1"/>
  <c r="C365" i="3" s="1"/>
  <c r="D277" i="3"/>
  <c r="D321" i="3" s="1"/>
  <c r="D365" i="3" s="1"/>
  <c r="C278" i="3"/>
  <c r="C322" i="3"/>
  <c r="C366" i="3"/>
  <c r="D278" i="3"/>
  <c r="D322" i="3"/>
  <c r="D366" i="3"/>
  <c r="C279" i="3"/>
  <c r="C323" i="3" s="1"/>
  <c r="C367" i="3" s="1"/>
  <c r="D279" i="3"/>
  <c r="D323" i="3" s="1"/>
  <c r="D367" i="3" s="1"/>
  <c r="C280" i="3"/>
  <c r="C324" i="3"/>
  <c r="C368" i="3" s="1"/>
  <c r="D280" i="3"/>
  <c r="D324" i="3"/>
  <c r="D368" i="3"/>
  <c r="C281" i="3"/>
  <c r="C325" i="3" s="1"/>
  <c r="C369" i="3" s="1"/>
  <c r="D281" i="3"/>
  <c r="D325" i="3"/>
  <c r="D369" i="3" s="1"/>
  <c r="C282" i="3"/>
  <c r="C326" i="3"/>
  <c r="C370" i="3" s="1"/>
  <c r="D282" i="3"/>
  <c r="D326" i="3"/>
  <c r="D370" i="3"/>
  <c r="C283" i="3"/>
  <c r="C327" i="3" s="1"/>
  <c r="C371" i="3" s="1"/>
  <c r="D283" i="3"/>
  <c r="D327" i="3"/>
  <c r="D371" i="3" s="1"/>
  <c r="C284" i="3"/>
  <c r="C328" i="3"/>
  <c r="C372" i="3"/>
  <c r="D284" i="3"/>
  <c r="D328" i="3"/>
  <c r="D372" i="3"/>
  <c r="C285" i="3"/>
  <c r="C329" i="3" s="1"/>
  <c r="C373" i="3" s="1"/>
  <c r="D285" i="3"/>
  <c r="D329" i="3" s="1"/>
  <c r="D373" i="3" s="1"/>
  <c r="C286" i="3"/>
  <c r="C330" i="3"/>
  <c r="C374" i="3"/>
  <c r="D286" i="3"/>
  <c r="D330" i="3"/>
  <c r="D374" i="3"/>
  <c r="C287" i="3"/>
  <c r="C331" i="3" s="1"/>
  <c r="C375" i="3" s="1"/>
  <c r="D287" i="3"/>
  <c r="D331" i="3" s="1"/>
  <c r="D375" i="3" s="1"/>
  <c r="C288" i="3"/>
  <c r="C332" i="3"/>
  <c r="C376" i="3" s="1"/>
  <c r="D288" i="3"/>
  <c r="D332" i="3"/>
  <c r="D376" i="3"/>
  <c r="C289" i="3"/>
  <c r="C333" i="3" s="1"/>
  <c r="C377" i="3" s="1"/>
  <c r="D289" i="3"/>
  <c r="D333" i="3"/>
  <c r="D377" i="3" s="1"/>
  <c r="C290" i="3"/>
  <c r="C334" i="3"/>
  <c r="C378" i="3" s="1"/>
  <c r="D290" i="3"/>
  <c r="D334" i="3"/>
  <c r="D378" i="3"/>
  <c r="C291" i="3"/>
  <c r="C335" i="3" s="1"/>
  <c r="C379" i="3" s="1"/>
  <c r="D291" i="3"/>
  <c r="D335" i="3"/>
  <c r="D379" i="3" s="1"/>
  <c r="C292" i="3"/>
  <c r="C336" i="3"/>
  <c r="C380" i="3"/>
  <c r="D292" i="3"/>
  <c r="D336" i="3"/>
  <c r="D380" i="3"/>
  <c r="C293" i="3"/>
  <c r="C337" i="3" s="1"/>
  <c r="C381" i="3" s="1"/>
  <c r="D293" i="3"/>
  <c r="D337" i="3" s="1"/>
  <c r="D381" i="3" s="1"/>
  <c r="C294" i="3"/>
  <c r="C338" i="3"/>
  <c r="C382" i="3"/>
  <c r="D294" i="3"/>
  <c r="D338" i="3"/>
  <c r="D382" i="3"/>
  <c r="C295" i="3"/>
  <c r="C339" i="3" s="1"/>
  <c r="C383" i="3" s="1"/>
  <c r="D295" i="3"/>
  <c r="D339" i="3" s="1"/>
  <c r="D383" i="3" s="1"/>
  <c r="C361" i="3"/>
  <c r="D317" i="3"/>
  <c r="D361" i="3" s="1"/>
  <c r="D273" i="3"/>
  <c r="C273" i="3"/>
  <c r="C317" i="3" s="1"/>
  <c r="X52" i="4"/>
  <c r="X51" i="4"/>
  <c r="X50" i="4"/>
  <c r="X49" i="4"/>
  <c r="X48" i="4"/>
  <c r="X47" i="4"/>
  <c r="X46" i="4"/>
  <c r="X45" i="4"/>
  <c r="X44" i="4"/>
  <c r="X43" i="4"/>
  <c r="A29" i="4"/>
  <c r="D35" i="4"/>
  <c r="A32" i="4"/>
  <c r="A31" i="4"/>
  <c r="A30" i="4"/>
  <c r="F29" i="4"/>
  <c r="F28" i="4"/>
  <c r="A28" i="4"/>
  <c r="F27" i="4"/>
  <c r="A27" i="4"/>
  <c r="F26" i="4"/>
  <c r="A26" i="4"/>
  <c r="F25" i="4"/>
  <c r="A25" i="4"/>
  <c r="F24" i="4"/>
  <c r="A24" i="4"/>
  <c r="F23" i="4"/>
  <c r="A23" i="4"/>
  <c r="F22" i="4"/>
  <c r="A22" i="4"/>
  <c r="F21" i="4"/>
  <c r="A21" i="4"/>
  <c r="F20" i="4"/>
  <c r="A20" i="4"/>
  <c r="F19" i="4"/>
  <c r="A19" i="4"/>
  <c r="F18" i="4"/>
  <c r="A18" i="4"/>
  <c r="F17" i="4"/>
  <c r="A17" i="4"/>
  <c r="F16" i="4"/>
  <c r="A16" i="4"/>
  <c r="F15" i="4"/>
  <c r="A15" i="4"/>
  <c r="F14" i="4"/>
  <c r="A14" i="4"/>
  <c r="F13" i="4"/>
  <c r="A13" i="4"/>
  <c r="F12" i="4"/>
  <c r="A12" i="4"/>
  <c r="F11" i="4"/>
  <c r="A11" i="4"/>
  <c r="F10" i="4"/>
  <c r="A10" i="4"/>
  <c r="F9" i="4"/>
  <c r="A9" i="4"/>
  <c r="F8" i="4"/>
  <c r="A8" i="4"/>
  <c r="F7" i="4"/>
  <c r="A7" i="4"/>
  <c r="F6" i="4"/>
  <c r="A6" i="4"/>
  <c r="F5" i="4"/>
  <c r="A5" i="4"/>
  <c r="F4" i="4"/>
  <c r="A4" i="4"/>
  <c r="A3" i="4"/>
  <c r="H362" i="3"/>
  <c r="I362" i="3"/>
  <c r="J362" i="3"/>
  <c r="K362" i="3"/>
  <c r="L362" i="3"/>
  <c r="M362" i="3"/>
  <c r="N362" i="3"/>
  <c r="O362" i="3"/>
  <c r="P362" i="3"/>
  <c r="Q362" i="3"/>
  <c r="R362" i="3"/>
  <c r="S362" i="3"/>
  <c r="T362" i="3"/>
  <c r="U362" i="3"/>
  <c r="V362" i="3"/>
  <c r="W362" i="3"/>
  <c r="X362" i="3"/>
  <c r="Y362" i="3"/>
  <c r="Z362" i="3"/>
  <c r="AA362" i="3"/>
  <c r="AB362" i="3"/>
  <c r="AC362" i="3"/>
  <c r="AD362" i="3"/>
  <c r="AE362" i="3"/>
  <c r="AF362" i="3"/>
  <c r="AG362" i="3"/>
  <c r="AH362" i="3"/>
  <c r="AI362" i="3"/>
  <c r="AJ362" i="3"/>
  <c r="AK362" i="3"/>
  <c r="AL362" i="3"/>
  <c r="AM362" i="3"/>
  <c r="AN362" i="3"/>
  <c r="AO362" i="3"/>
  <c r="AP362" i="3"/>
  <c r="AQ362" i="3"/>
  <c r="AR362" i="3"/>
  <c r="AS362" i="3"/>
  <c r="AT362" i="3"/>
  <c r="AU362" i="3"/>
  <c r="AV362" i="3"/>
  <c r="AW362" i="3"/>
  <c r="AX362" i="3"/>
  <c r="AY362" i="3"/>
  <c r="AZ362" i="3"/>
  <c r="BA362" i="3"/>
  <c r="BB362" i="3"/>
  <c r="BC362" i="3"/>
  <c r="BD362" i="3"/>
  <c r="BE362" i="3"/>
  <c r="BF362" i="3"/>
  <c r="BG362" i="3"/>
  <c r="BH362" i="3"/>
  <c r="BI362" i="3"/>
  <c r="BJ362" i="3"/>
  <c r="BK362" i="3"/>
  <c r="BL362" i="3"/>
  <c r="BM362" i="3"/>
  <c r="BN362" i="3"/>
  <c r="BO362" i="3"/>
  <c r="BP362" i="3"/>
  <c r="BQ362" i="3"/>
  <c r="BR362" i="3"/>
  <c r="BS362" i="3"/>
  <c r="BT362" i="3"/>
  <c r="BU362" i="3"/>
  <c r="BV362" i="3"/>
  <c r="BW362" i="3"/>
  <c r="BX362" i="3"/>
  <c r="BY362" i="3"/>
  <c r="BZ362" i="3"/>
  <c r="CA362" i="3"/>
  <c r="CB362" i="3"/>
  <c r="CC362" i="3"/>
  <c r="CD362" i="3"/>
  <c r="CE362" i="3"/>
  <c r="CF362" i="3"/>
  <c r="CG362" i="3"/>
  <c r="CH362" i="3"/>
  <c r="CI362" i="3"/>
  <c r="CJ362" i="3"/>
  <c r="CK362" i="3"/>
  <c r="CL362" i="3"/>
  <c r="CM362" i="3"/>
  <c r="CN362" i="3"/>
  <c r="CO362" i="3"/>
  <c r="CP362" i="3"/>
  <c r="CQ362" i="3"/>
  <c r="CR362" i="3"/>
  <c r="CS362" i="3"/>
  <c r="CT362" i="3"/>
  <c r="CU362" i="3"/>
  <c r="CV362" i="3"/>
  <c r="CW362" i="3"/>
  <c r="CX362" i="3"/>
  <c r="CY362" i="3"/>
  <c r="CZ362" i="3"/>
  <c r="DA362" i="3"/>
  <c r="DB362" i="3"/>
  <c r="DC362" i="3"/>
  <c r="DD362" i="3"/>
  <c r="DE362" i="3"/>
  <c r="DF362" i="3"/>
  <c r="DG362" i="3"/>
  <c r="DH362" i="3"/>
  <c r="DI362" i="3"/>
  <c r="DJ362" i="3"/>
  <c r="DK362" i="3"/>
  <c r="DL362" i="3"/>
  <c r="DM362" i="3"/>
  <c r="DN362" i="3"/>
  <c r="DN387" i="3" s="1"/>
  <c r="H363" i="3"/>
  <c r="I363" i="3"/>
  <c r="J363" i="3"/>
  <c r="K363" i="3"/>
  <c r="L363" i="3"/>
  <c r="M363" i="3"/>
  <c r="N363" i="3"/>
  <c r="O363" i="3"/>
  <c r="P363" i="3"/>
  <c r="Q363" i="3"/>
  <c r="R363" i="3"/>
  <c r="S363" i="3"/>
  <c r="T363" i="3"/>
  <c r="U363" i="3"/>
  <c r="V363" i="3"/>
  <c r="W363" i="3"/>
  <c r="X363" i="3"/>
  <c r="Y363" i="3"/>
  <c r="Z363" i="3"/>
  <c r="AA363" i="3"/>
  <c r="AB363" i="3"/>
  <c r="AC363" i="3"/>
  <c r="AD363" i="3"/>
  <c r="AE363" i="3"/>
  <c r="AF363" i="3"/>
  <c r="AG363" i="3"/>
  <c r="AH363" i="3"/>
  <c r="AI363" i="3"/>
  <c r="AJ363" i="3"/>
  <c r="AK363" i="3"/>
  <c r="AL363" i="3"/>
  <c r="AM363" i="3"/>
  <c r="AN363" i="3"/>
  <c r="AO363" i="3"/>
  <c r="AP363" i="3"/>
  <c r="AQ363" i="3"/>
  <c r="AR363" i="3"/>
  <c r="AS363" i="3"/>
  <c r="AT363" i="3"/>
  <c r="AU363" i="3"/>
  <c r="AV363" i="3"/>
  <c r="AW363" i="3"/>
  <c r="AX363" i="3"/>
  <c r="AY363" i="3"/>
  <c r="AZ363" i="3"/>
  <c r="BA363" i="3"/>
  <c r="BB363" i="3"/>
  <c r="BC363" i="3"/>
  <c r="BD363" i="3"/>
  <c r="BE363" i="3"/>
  <c r="BF363" i="3"/>
  <c r="BG363" i="3"/>
  <c r="BH363" i="3"/>
  <c r="BI363" i="3"/>
  <c r="BJ363" i="3"/>
  <c r="BK363" i="3"/>
  <c r="BL363" i="3"/>
  <c r="BM363" i="3"/>
  <c r="BN363" i="3"/>
  <c r="BO363" i="3"/>
  <c r="BP363" i="3"/>
  <c r="BQ363" i="3"/>
  <c r="BR363" i="3"/>
  <c r="BS363" i="3"/>
  <c r="BT363" i="3"/>
  <c r="BU363" i="3"/>
  <c r="BV363" i="3"/>
  <c r="BW363" i="3"/>
  <c r="BX363" i="3"/>
  <c r="BY363" i="3"/>
  <c r="BZ363" i="3"/>
  <c r="CA363" i="3"/>
  <c r="CB363" i="3"/>
  <c r="CC363" i="3"/>
  <c r="CD363" i="3"/>
  <c r="CE363" i="3"/>
  <c r="CF363" i="3"/>
  <c r="CG363" i="3"/>
  <c r="CH363" i="3"/>
  <c r="CI363" i="3"/>
  <c r="CJ363" i="3"/>
  <c r="CK363" i="3"/>
  <c r="CL363" i="3"/>
  <c r="CM363" i="3"/>
  <c r="CN363" i="3"/>
  <c r="CO363" i="3"/>
  <c r="CP363" i="3"/>
  <c r="CQ363" i="3"/>
  <c r="CR363" i="3"/>
  <c r="CS363" i="3"/>
  <c r="CT363" i="3"/>
  <c r="CU363" i="3"/>
  <c r="CV363" i="3"/>
  <c r="CW363" i="3"/>
  <c r="CX363" i="3"/>
  <c r="CY363" i="3"/>
  <c r="CZ363" i="3"/>
  <c r="DA363" i="3"/>
  <c r="DB363" i="3"/>
  <c r="DC363" i="3"/>
  <c r="DD363" i="3"/>
  <c r="DE363" i="3"/>
  <c r="DF363" i="3"/>
  <c r="DG363" i="3"/>
  <c r="DH363" i="3"/>
  <c r="DI363" i="3"/>
  <c r="DJ363" i="3"/>
  <c r="DK363" i="3"/>
  <c r="DL363" i="3"/>
  <c r="DM363" i="3"/>
  <c r="DN363" i="3"/>
  <c r="H364" i="3"/>
  <c r="I364" i="3"/>
  <c r="J364" i="3"/>
  <c r="K364" i="3"/>
  <c r="L364" i="3"/>
  <c r="M364" i="3"/>
  <c r="N364" i="3"/>
  <c r="O364" i="3"/>
  <c r="P364" i="3"/>
  <c r="Q364" i="3"/>
  <c r="R364" i="3"/>
  <c r="S364" i="3"/>
  <c r="T364" i="3"/>
  <c r="U364" i="3"/>
  <c r="V364" i="3"/>
  <c r="W364" i="3"/>
  <c r="X364" i="3"/>
  <c r="Y364" i="3"/>
  <c r="Z364" i="3"/>
  <c r="AA364" i="3"/>
  <c r="AB364" i="3"/>
  <c r="AC364" i="3"/>
  <c r="AD364" i="3"/>
  <c r="AE364" i="3"/>
  <c r="AF364" i="3"/>
  <c r="AG364" i="3"/>
  <c r="AH364" i="3"/>
  <c r="AI364" i="3"/>
  <c r="AJ364" i="3"/>
  <c r="AK364" i="3"/>
  <c r="AL364" i="3"/>
  <c r="AM364" i="3"/>
  <c r="AN364" i="3"/>
  <c r="AO364" i="3"/>
  <c r="AP364" i="3"/>
  <c r="AQ364" i="3"/>
  <c r="AR364" i="3"/>
  <c r="AS364" i="3"/>
  <c r="AT364" i="3"/>
  <c r="AU364" i="3"/>
  <c r="AV364" i="3"/>
  <c r="AW364" i="3"/>
  <c r="AX364" i="3"/>
  <c r="AY364" i="3"/>
  <c r="AZ364" i="3"/>
  <c r="BA364" i="3"/>
  <c r="BB364" i="3"/>
  <c r="BC364" i="3"/>
  <c r="BD364" i="3"/>
  <c r="BE364" i="3"/>
  <c r="BF364" i="3"/>
  <c r="BG364" i="3"/>
  <c r="BH364" i="3"/>
  <c r="BI364" i="3"/>
  <c r="BJ364" i="3"/>
  <c r="BK364" i="3"/>
  <c r="BL364" i="3"/>
  <c r="BM364" i="3"/>
  <c r="BN364" i="3"/>
  <c r="BO364" i="3"/>
  <c r="BP364" i="3"/>
  <c r="BQ364" i="3"/>
  <c r="BR364" i="3"/>
  <c r="BS364" i="3"/>
  <c r="BT364" i="3"/>
  <c r="BU364" i="3"/>
  <c r="BV364" i="3"/>
  <c r="BW364" i="3"/>
  <c r="BX364" i="3"/>
  <c r="BY364" i="3"/>
  <c r="BZ364" i="3"/>
  <c r="CA364" i="3"/>
  <c r="CB364" i="3"/>
  <c r="CC364" i="3"/>
  <c r="CD364" i="3"/>
  <c r="CE364" i="3"/>
  <c r="CF364" i="3"/>
  <c r="CG364" i="3"/>
  <c r="CH364" i="3"/>
  <c r="CI364" i="3"/>
  <c r="CJ364" i="3"/>
  <c r="CK364" i="3"/>
  <c r="CL364" i="3"/>
  <c r="CM364" i="3"/>
  <c r="CN364" i="3"/>
  <c r="CO364" i="3"/>
  <c r="CP364" i="3"/>
  <c r="CQ364" i="3"/>
  <c r="CR364" i="3"/>
  <c r="CS364" i="3"/>
  <c r="CT364" i="3"/>
  <c r="CU364" i="3"/>
  <c r="CV364" i="3"/>
  <c r="CW364" i="3"/>
  <c r="CX364" i="3"/>
  <c r="CY364" i="3"/>
  <c r="CZ364" i="3"/>
  <c r="DA364" i="3"/>
  <c r="DB364" i="3"/>
  <c r="DC364" i="3"/>
  <c r="DD364" i="3"/>
  <c r="DE364" i="3"/>
  <c r="DF364" i="3"/>
  <c r="DG364" i="3"/>
  <c r="DH364" i="3"/>
  <c r="DI364" i="3"/>
  <c r="DJ364" i="3"/>
  <c r="DK364" i="3"/>
  <c r="DL364" i="3"/>
  <c r="DM364" i="3"/>
  <c r="DN364" i="3"/>
  <c r="H365" i="3"/>
  <c r="I365" i="3"/>
  <c r="J365" i="3"/>
  <c r="K365" i="3"/>
  <c r="L365" i="3"/>
  <c r="M365" i="3"/>
  <c r="N365" i="3"/>
  <c r="O365" i="3"/>
  <c r="P365" i="3"/>
  <c r="Q365" i="3"/>
  <c r="R365" i="3"/>
  <c r="S365" i="3"/>
  <c r="T365" i="3"/>
  <c r="U365" i="3"/>
  <c r="V365" i="3"/>
  <c r="W365" i="3"/>
  <c r="X365" i="3"/>
  <c r="Y365" i="3"/>
  <c r="Z365" i="3"/>
  <c r="AA365" i="3"/>
  <c r="AB365" i="3"/>
  <c r="AC365" i="3"/>
  <c r="AD365" i="3"/>
  <c r="AE365" i="3"/>
  <c r="AF365" i="3"/>
  <c r="AG365" i="3"/>
  <c r="AH365" i="3"/>
  <c r="AI365" i="3"/>
  <c r="AJ365" i="3"/>
  <c r="AK365" i="3"/>
  <c r="AL365" i="3"/>
  <c r="AM365" i="3"/>
  <c r="AN365" i="3"/>
  <c r="AO365" i="3"/>
  <c r="AP365" i="3"/>
  <c r="AQ365" i="3"/>
  <c r="AR365" i="3"/>
  <c r="AS365" i="3"/>
  <c r="AT365" i="3"/>
  <c r="AU365" i="3"/>
  <c r="AV365" i="3"/>
  <c r="AW365" i="3"/>
  <c r="AX365" i="3"/>
  <c r="AY365" i="3"/>
  <c r="AZ365" i="3"/>
  <c r="BA365" i="3"/>
  <c r="BB365" i="3"/>
  <c r="BC365" i="3"/>
  <c r="BD365" i="3"/>
  <c r="BE365" i="3"/>
  <c r="BF365" i="3"/>
  <c r="BG365" i="3"/>
  <c r="BH365" i="3"/>
  <c r="BI365" i="3"/>
  <c r="BJ365" i="3"/>
  <c r="BK365" i="3"/>
  <c r="BL365" i="3"/>
  <c r="BM365" i="3"/>
  <c r="BN365" i="3"/>
  <c r="BO365" i="3"/>
  <c r="BP365" i="3"/>
  <c r="BQ365" i="3"/>
  <c r="BR365" i="3"/>
  <c r="BS365" i="3"/>
  <c r="BT365" i="3"/>
  <c r="BU365" i="3"/>
  <c r="BV365" i="3"/>
  <c r="BW365" i="3"/>
  <c r="BX365" i="3"/>
  <c r="BY365" i="3"/>
  <c r="BZ365" i="3"/>
  <c r="CA365" i="3"/>
  <c r="CB365" i="3"/>
  <c r="CC365" i="3"/>
  <c r="CD365" i="3"/>
  <c r="CE365" i="3"/>
  <c r="CF365" i="3"/>
  <c r="CG365" i="3"/>
  <c r="CH365" i="3"/>
  <c r="CI365" i="3"/>
  <c r="CJ365" i="3"/>
  <c r="CK365" i="3"/>
  <c r="CL365" i="3"/>
  <c r="CM365" i="3"/>
  <c r="CN365" i="3"/>
  <c r="CO365" i="3"/>
  <c r="CP365" i="3"/>
  <c r="CQ365" i="3"/>
  <c r="CR365" i="3"/>
  <c r="CS365" i="3"/>
  <c r="CT365" i="3"/>
  <c r="CU365" i="3"/>
  <c r="CV365" i="3"/>
  <c r="CW365" i="3"/>
  <c r="CX365" i="3"/>
  <c r="CY365" i="3"/>
  <c r="CZ365" i="3"/>
  <c r="DA365" i="3"/>
  <c r="DB365" i="3"/>
  <c r="DC365" i="3"/>
  <c r="DD365" i="3"/>
  <c r="DE365" i="3"/>
  <c r="DF365" i="3"/>
  <c r="DG365" i="3"/>
  <c r="DH365" i="3"/>
  <c r="DI365" i="3"/>
  <c r="DJ365" i="3"/>
  <c r="DK365" i="3"/>
  <c r="DL365" i="3"/>
  <c r="DM365" i="3"/>
  <c r="DN365" i="3"/>
  <c r="H366" i="3"/>
  <c r="I366" i="3"/>
  <c r="J366" i="3"/>
  <c r="K366" i="3"/>
  <c r="L366" i="3"/>
  <c r="M366" i="3"/>
  <c r="N366" i="3"/>
  <c r="O366" i="3"/>
  <c r="P366" i="3"/>
  <c r="Q366" i="3"/>
  <c r="R366" i="3"/>
  <c r="S366" i="3"/>
  <c r="T366" i="3"/>
  <c r="U366" i="3"/>
  <c r="V366" i="3"/>
  <c r="W366" i="3"/>
  <c r="X366" i="3"/>
  <c r="Y366" i="3"/>
  <c r="Z366" i="3"/>
  <c r="AA366" i="3"/>
  <c r="AB366" i="3"/>
  <c r="AC366" i="3"/>
  <c r="AD366" i="3"/>
  <c r="AE366" i="3"/>
  <c r="AF366" i="3"/>
  <c r="AG366" i="3"/>
  <c r="AH366" i="3"/>
  <c r="AI366" i="3"/>
  <c r="AJ366" i="3"/>
  <c r="AK366" i="3"/>
  <c r="AL366" i="3"/>
  <c r="AM366" i="3"/>
  <c r="AN366" i="3"/>
  <c r="AO366" i="3"/>
  <c r="AP366" i="3"/>
  <c r="AQ366" i="3"/>
  <c r="AR366" i="3"/>
  <c r="AS366" i="3"/>
  <c r="AT366" i="3"/>
  <c r="AU366" i="3"/>
  <c r="AV366" i="3"/>
  <c r="AW366" i="3"/>
  <c r="AX366" i="3"/>
  <c r="AY366" i="3"/>
  <c r="AZ366" i="3"/>
  <c r="BA366" i="3"/>
  <c r="BB366" i="3"/>
  <c r="BC366" i="3"/>
  <c r="BD366" i="3"/>
  <c r="BE366" i="3"/>
  <c r="BF366" i="3"/>
  <c r="BG366" i="3"/>
  <c r="BH366" i="3"/>
  <c r="BI366" i="3"/>
  <c r="BJ366" i="3"/>
  <c r="BK366" i="3"/>
  <c r="BL366" i="3"/>
  <c r="BM366" i="3"/>
  <c r="BN366" i="3"/>
  <c r="BO366" i="3"/>
  <c r="BP366" i="3"/>
  <c r="BQ366" i="3"/>
  <c r="BR366" i="3"/>
  <c r="BS366" i="3"/>
  <c r="BT366" i="3"/>
  <c r="BU366" i="3"/>
  <c r="BV366" i="3"/>
  <c r="BW366" i="3"/>
  <c r="BX366" i="3"/>
  <c r="BY366" i="3"/>
  <c r="BZ366" i="3"/>
  <c r="CA366" i="3"/>
  <c r="CB366" i="3"/>
  <c r="CC366" i="3"/>
  <c r="CD366" i="3"/>
  <c r="CE366" i="3"/>
  <c r="CF366" i="3"/>
  <c r="CG366" i="3"/>
  <c r="CH366" i="3"/>
  <c r="CI366" i="3"/>
  <c r="CJ366" i="3"/>
  <c r="CK366" i="3"/>
  <c r="CL366" i="3"/>
  <c r="CM366" i="3"/>
  <c r="CN366" i="3"/>
  <c r="CO366" i="3"/>
  <c r="CP366" i="3"/>
  <c r="CQ366" i="3"/>
  <c r="CR366" i="3"/>
  <c r="CS366" i="3"/>
  <c r="CT366" i="3"/>
  <c r="CU366" i="3"/>
  <c r="CV366" i="3"/>
  <c r="CW366" i="3"/>
  <c r="CX366" i="3"/>
  <c r="CY366" i="3"/>
  <c r="CZ366" i="3"/>
  <c r="DA366" i="3"/>
  <c r="DB366" i="3"/>
  <c r="DC366" i="3"/>
  <c r="DD366" i="3"/>
  <c r="DE366" i="3"/>
  <c r="DF366" i="3"/>
  <c r="DG366" i="3"/>
  <c r="DH366" i="3"/>
  <c r="DI366" i="3"/>
  <c r="DJ366" i="3"/>
  <c r="DK366" i="3"/>
  <c r="DL366" i="3"/>
  <c r="DM366" i="3"/>
  <c r="DN366" i="3"/>
  <c r="H367" i="3"/>
  <c r="I367" i="3"/>
  <c r="J367" i="3"/>
  <c r="K367" i="3"/>
  <c r="L367" i="3"/>
  <c r="M367" i="3"/>
  <c r="N367" i="3"/>
  <c r="O367" i="3"/>
  <c r="P367" i="3"/>
  <c r="Q367" i="3"/>
  <c r="R367" i="3"/>
  <c r="S367" i="3"/>
  <c r="T367" i="3"/>
  <c r="U367" i="3"/>
  <c r="V367" i="3"/>
  <c r="W367" i="3"/>
  <c r="X367" i="3"/>
  <c r="Y367" i="3"/>
  <c r="Z367" i="3"/>
  <c r="AA367" i="3"/>
  <c r="AB367" i="3"/>
  <c r="AC367" i="3"/>
  <c r="AD367" i="3"/>
  <c r="AE367" i="3"/>
  <c r="AF367" i="3"/>
  <c r="AG367" i="3"/>
  <c r="AH367" i="3"/>
  <c r="AI367" i="3"/>
  <c r="AJ367" i="3"/>
  <c r="AK367" i="3"/>
  <c r="AL367" i="3"/>
  <c r="AM367" i="3"/>
  <c r="AN367" i="3"/>
  <c r="AO367" i="3"/>
  <c r="AP367" i="3"/>
  <c r="AQ367" i="3"/>
  <c r="AR367" i="3"/>
  <c r="AS367" i="3"/>
  <c r="AT367" i="3"/>
  <c r="AU367" i="3"/>
  <c r="AV367" i="3"/>
  <c r="AW367" i="3"/>
  <c r="AX367" i="3"/>
  <c r="AY367" i="3"/>
  <c r="AZ367" i="3"/>
  <c r="BA367" i="3"/>
  <c r="BB367" i="3"/>
  <c r="BC367" i="3"/>
  <c r="BD367" i="3"/>
  <c r="BE367" i="3"/>
  <c r="BF367" i="3"/>
  <c r="BG367" i="3"/>
  <c r="BH367" i="3"/>
  <c r="BI367" i="3"/>
  <c r="BJ367" i="3"/>
  <c r="BK367" i="3"/>
  <c r="BL367" i="3"/>
  <c r="BM367" i="3"/>
  <c r="BN367" i="3"/>
  <c r="BO367" i="3"/>
  <c r="BP367" i="3"/>
  <c r="BQ367" i="3"/>
  <c r="BR367" i="3"/>
  <c r="BS367" i="3"/>
  <c r="BT367" i="3"/>
  <c r="BU367" i="3"/>
  <c r="BV367" i="3"/>
  <c r="BW367" i="3"/>
  <c r="BX367" i="3"/>
  <c r="BY367" i="3"/>
  <c r="BZ367" i="3"/>
  <c r="CA367" i="3"/>
  <c r="CB367" i="3"/>
  <c r="CC367" i="3"/>
  <c r="CD367" i="3"/>
  <c r="CE367" i="3"/>
  <c r="CF367" i="3"/>
  <c r="CG367" i="3"/>
  <c r="CH367" i="3"/>
  <c r="CI367" i="3"/>
  <c r="CJ367" i="3"/>
  <c r="CK367" i="3"/>
  <c r="CL367" i="3"/>
  <c r="CM367" i="3"/>
  <c r="CN367" i="3"/>
  <c r="CO367" i="3"/>
  <c r="CP367" i="3"/>
  <c r="CQ367" i="3"/>
  <c r="CR367" i="3"/>
  <c r="CS367" i="3"/>
  <c r="CT367" i="3"/>
  <c r="CU367" i="3"/>
  <c r="CV367" i="3"/>
  <c r="CW367" i="3"/>
  <c r="CX367" i="3"/>
  <c r="CY367" i="3"/>
  <c r="CZ367" i="3"/>
  <c r="DA367" i="3"/>
  <c r="DB367" i="3"/>
  <c r="DC367" i="3"/>
  <c r="DD367" i="3"/>
  <c r="DE367" i="3"/>
  <c r="DF367" i="3"/>
  <c r="DG367" i="3"/>
  <c r="DH367" i="3"/>
  <c r="DI367" i="3"/>
  <c r="DJ367" i="3"/>
  <c r="DK367" i="3"/>
  <c r="DL367" i="3"/>
  <c r="DM367" i="3"/>
  <c r="DN367" i="3"/>
  <c r="H368" i="3"/>
  <c r="I368" i="3"/>
  <c r="J368" i="3"/>
  <c r="K368" i="3"/>
  <c r="L368" i="3"/>
  <c r="M368" i="3"/>
  <c r="N368" i="3"/>
  <c r="O368" i="3"/>
  <c r="P368" i="3"/>
  <c r="Q368" i="3"/>
  <c r="R368" i="3"/>
  <c r="S368" i="3"/>
  <c r="T368" i="3"/>
  <c r="U368" i="3"/>
  <c r="V368" i="3"/>
  <c r="W368" i="3"/>
  <c r="X368" i="3"/>
  <c r="Y368" i="3"/>
  <c r="Z368" i="3"/>
  <c r="AA368" i="3"/>
  <c r="AB368" i="3"/>
  <c r="AC368" i="3"/>
  <c r="AD368" i="3"/>
  <c r="AE368" i="3"/>
  <c r="AF368" i="3"/>
  <c r="AG368" i="3"/>
  <c r="AH368" i="3"/>
  <c r="AI368" i="3"/>
  <c r="AJ368" i="3"/>
  <c r="AK368" i="3"/>
  <c r="AL368" i="3"/>
  <c r="AM368" i="3"/>
  <c r="AN368" i="3"/>
  <c r="AO368" i="3"/>
  <c r="AP368" i="3"/>
  <c r="AQ368" i="3"/>
  <c r="AR368" i="3"/>
  <c r="AS368" i="3"/>
  <c r="AT368" i="3"/>
  <c r="AU368" i="3"/>
  <c r="AV368" i="3"/>
  <c r="AW368" i="3"/>
  <c r="AX368" i="3"/>
  <c r="AY368" i="3"/>
  <c r="AZ368" i="3"/>
  <c r="BA368" i="3"/>
  <c r="BB368" i="3"/>
  <c r="BC368" i="3"/>
  <c r="BD368" i="3"/>
  <c r="BE368" i="3"/>
  <c r="BF368" i="3"/>
  <c r="BG368" i="3"/>
  <c r="BH368" i="3"/>
  <c r="BI368" i="3"/>
  <c r="BJ368" i="3"/>
  <c r="BK368" i="3"/>
  <c r="BL368" i="3"/>
  <c r="BM368" i="3"/>
  <c r="BN368" i="3"/>
  <c r="BO368" i="3"/>
  <c r="BP368" i="3"/>
  <c r="BQ368" i="3"/>
  <c r="BR368" i="3"/>
  <c r="BS368" i="3"/>
  <c r="BT368" i="3"/>
  <c r="BU368" i="3"/>
  <c r="BV368" i="3"/>
  <c r="BW368" i="3"/>
  <c r="BX368" i="3"/>
  <c r="BY368" i="3"/>
  <c r="BZ368" i="3"/>
  <c r="CA368" i="3"/>
  <c r="CB368" i="3"/>
  <c r="CC368" i="3"/>
  <c r="CD368" i="3"/>
  <c r="CE368" i="3"/>
  <c r="CF368" i="3"/>
  <c r="CG368" i="3"/>
  <c r="CH368" i="3"/>
  <c r="CI368" i="3"/>
  <c r="CJ368" i="3"/>
  <c r="CK368" i="3"/>
  <c r="CL368" i="3"/>
  <c r="CM368" i="3"/>
  <c r="CN368" i="3"/>
  <c r="CO368" i="3"/>
  <c r="CP368" i="3"/>
  <c r="CQ368" i="3"/>
  <c r="CR368" i="3"/>
  <c r="CS368" i="3"/>
  <c r="CT368" i="3"/>
  <c r="CU368" i="3"/>
  <c r="CV368" i="3"/>
  <c r="CW368" i="3"/>
  <c r="CX368" i="3"/>
  <c r="CY368" i="3"/>
  <c r="CZ368" i="3"/>
  <c r="DA368" i="3"/>
  <c r="DB368" i="3"/>
  <c r="DC368" i="3"/>
  <c r="DD368" i="3"/>
  <c r="DE368" i="3"/>
  <c r="DF368" i="3"/>
  <c r="DG368" i="3"/>
  <c r="DH368" i="3"/>
  <c r="DI368" i="3"/>
  <c r="DJ368" i="3"/>
  <c r="DK368" i="3"/>
  <c r="DL368" i="3"/>
  <c r="DM368" i="3"/>
  <c r="DN368" i="3"/>
  <c r="H369" i="3"/>
  <c r="I369" i="3"/>
  <c r="J369" i="3"/>
  <c r="K369" i="3"/>
  <c r="L369" i="3"/>
  <c r="M369" i="3"/>
  <c r="N369" i="3"/>
  <c r="O369" i="3"/>
  <c r="P369" i="3"/>
  <c r="Q369" i="3"/>
  <c r="R369" i="3"/>
  <c r="S369" i="3"/>
  <c r="T369" i="3"/>
  <c r="U369" i="3"/>
  <c r="V369" i="3"/>
  <c r="W369" i="3"/>
  <c r="X369" i="3"/>
  <c r="Y369" i="3"/>
  <c r="Z369" i="3"/>
  <c r="AA369" i="3"/>
  <c r="AB369" i="3"/>
  <c r="AC369" i="3"/>
  <c r="AD369" i="3"/>
  <c r="AE369" i="3"/>
  <c r="AF369" i="3"/>
  <c r="AG369" i="3"/>
  <c r="AH369" i="3"/>
  <c r="AI369" i="3"/>
  <c r="AJ369" i="3"/>
  <c r="AK369" i="3"/>
  <c r="AL369" i="3"/>
  <c r="AM369" i="3"/>
  <c r="AN369" i="3"/>
  <c r="AO369" i="3"/>
  <c r="AP369" i="3"/>
  <c r="AQ369" i="3"/>
  <c r="AR369" i="3"/>
  <c r="AS369" i="3"/>
  <c r="AT369" i="3"/>
  <c r="AU369" i="3"/>
  <c r="AV369" i="3"/>
  <c r="AW369" i="3"/>
  <c r="AX369" i="3"/>
  <c r="AY369" i="3"/>
  <c r="AZ369" i="3"/>
  <c r="BA369" i="3"/>
  <c r="BB369" i="3"/>
  <c r="BC369" i="3"/>
  <c r="BD369" i="3"/>
  <c r="BE369" i="3"/>
  <c r="BF369" i="3"/>
  <c r="BG369" i="3"/>
  <c r="BH369" i="3"/>
  <c r="BI369" i="3"/>
  <c r="BJ369" i="3"/>
  <c r="BK369" i="3"/>
  <c r="BL369" i="3"/>
  <c r="BM369" i="3"/>
  <c r="BN369" i="3"/>
  <c r="BO369" i="3"/>
  <c r="BP369" i="3"/>
  <c r="BQ369" i="3"/>
  <c r="BR369" i="3"/>
  <c r="BS369" i="3"/>
  <c r="BT369" i="3"/>
  <c r="BU369" i="3"/>
  <c r="BV369" i="3"/>
  <c r="BW369" i="3"/>
  <c r="BX369" i="3"/>
  <c r="BY369" i="3"/>
  <c r="BZ369" i="3"/>
  <c r="CA369" i="3"/>
  <c r="CB369" i="3"/>
  <c r="CC369" i="3"/>
  <c r="CD369" i="3"/>
  <c r="CE369" i="3"/>
  <c r="CF369" i="3"/>
  <c r="CG369" i="3"/>
  <c r="CH369" i="3"/>
  <c r="CI369" i="3"/>
  <c r="CJ369" i="3"/>
  <c r="CK369" i="3"/>
  <c r="CL369" i="3"/>
  <c r="CM369" i="3"/>
  <c r="CN369" i="3"/>
  <c r="CO369" i="3"/>
  <c r="CP369" i="3"/>
  <c r="CQ369" i="3"/>
  <c r="CR369" i="3"/>
  <c r="CS369" i="3"/>
  <c r="CT369" i="3"/>
  <c r="CU369" i="3"/>
  <c r="CV369" i="3"/>
  <c r="CW369" i="3"/>
  <c r="CX369" i="3"/>
  <c r="CY369" i="3"/>
  <c r="CZ369" i="3"/>
  <c r="DA369" i="3"/>
  <c r="DB369" i="3"/>
  <c r="DC369" i="3"/>
  <c r="DD369" i="3"/>
  <c r="DE369" i="3"/>
  <c r="DF369" i="3"/>
  <c r="DG369" i="3"/>
  <c r="DH369" i="3"/>
  <c r="DI369" i="3"/>
  <c r="DJ369" i="3"/>
  <c r="DK369" i="3"/>
  <c r="DL369" i="3"/>
  <c r="DM369" i="3"/>
  <c r="DN369" i="3"/>
  <c r="H370" i="3"/>
  <c r="I370" i="3"/>
  <c r="J370" i="3"/>
  <c r="K370" i="3"/>
  <c r="L370" i="3"/>
  <c r="M370" i="3"/>
  <c r="N370" i="3"/>
  <c r="O370" i="3"/>
  <c r="P370" i="3"/>
  <c r="Q370" i="3"/>
  <c r="R370" i="3"/>
  <c r="S370" i="3"/>
  <c r="T370" i="3"/>
  <c r="U370" i="3"/>
  <c r="V370" i="3"/>
  <c r="W370" i="3"/>
  <c r="X370" i="3"/>
  <c r="Y370" i="3"/>
  <c r="Z370" i="3"/>
  <c r="AA370" i="3"/>
  <c r="AB370" i="3"/>
  <c r="AC370" i="3"/>
  <c r="AD370" i="3"/>
  <c r="AE370" i="3"/>
  <c r="AF370" i="3"/>
  <c r="AG370" i="3"/>
  <c r="AH370" i="3"/>
  <c r="AI370" i="3"/>
  <c r="AJ370" i="3"/>
  <c r="AK370" i="3"/>
  <c r="AL370" i="3"/>
  <c r="AM370" i="3"/>
  <c r="AN370" i="3"/>
  <c r="AO370" i="3"/>
  <c r="AP370" i="3"/>
  <c r="AQ370" i="3"/>
  <c r="AR370" i="3"/>
  <c r="AS370" i="3"/>
  <c r="AT370" i="3"/>
  <c r="AU370" i="3"/>
  <c r="AV370" i="3"/>
  <c r="AW370" i="3"/>
  <c r="AX370" i="3"/>
  <c r="AY370" i="3"/>
  <c r="AZ370" i="3"/>
  <c r="BA370" i="3"/>
  <c r="BB370" i="3"/>
  <c r="BC370" i="3"/>
  <c r="BD370" i="3"/>
  <c r="BE370" i="3"/>
  <c r="BF370" i="3"/>
  <c r="BG370" i="3"/>
  <c r="BH370" i="3"/>
  <c r="BI370" i="3"/>
  <c r="BJ370" i="3"/>
  <c r="BK370" i="3"/>
  <c r="BL370" i="3"/>
  <c r="BM370" i="3"/>
  <c r="BN370" i="3"/>
  <c r="BO370" i="3"/>
  <c r="BP370" i="3"/>
  <c r="BQ370" i="3"/>
  <c r="BR370" i="3"/>
  <c r="BS370" i="3"/>
  <c r="BT370" i="3"/>
  <c r="BU370" i="3"/>
  <c r="BV370" i="3"/>
  <c r="BW370" i="3"/>
  <c r="BX370" i="3"/>
  <c r="BY370" i="3"/>
  <c r="BZ370" i="3"/>
  <c r="CA370" i="3"/>
  <c r="CB370" i="3"/>
  <c r="CC370" i="3"/>
  <c r="CD370" i="3"/>
  <c r="CE370" i="3"/>
  <c r="CF370" i="3"/>
  <c r="CG370" i="3"/>
  <c r="CH370" i="3"/>
  <c r="CI370" i="3"/>
  <c r="CJ370" i="3"/>
  <c r="CK370" i="3"/>
  <c r="CL370" i="3"/>
  <c r="CM370" i="3"/>
  <c r="CN370" i="3"/>
  <c r="CO370" i="3"/>
  <c r="CP370" i="3"/>
  <c r="CQ370" i="3"/>
  <c r="CR370" i="3"/>
  <c r="CS370" i="3"/>
  <c r="CT370" i="3"/>
  <c r="CU370" i="3"/>
  <c r="CV370" i="3"/>
  <c r="CW370" i="3"/>
  <c r="CX370" i="3"/>
  <c r="CY370" i="3"/>
  <c r="CZ370" i="3"/>
  <c r="DA370" i="3"/>
  <c r="DB370" i="3"/>
  <c r="DC370" i="3"/>
  <c r="DD370" i="3"/>
  <c r="DE370" i="3"/>
  <c r="DF370" i="3"/>
  <c r="DG370" i="3"/>
  <c r="DH370" i="3"/>
  <c r="DI370" i="3"/>
  <c r="DJ370" i="3"/>
  <c r="DK370" i="3"/>
  <c r="DL370" i="3"/>
  <c r="DM370" i="3"/>
  <c r="DN370" i="3"/>
  <c r="H371" i="3"/>
  <c r="I371" i="3"/>
  <c r="J371" i="3"/>
  <c r="K371" i="3"/>
  <c r="L371" i="3"/>
  <c r="M371" i="3"/>
  <c r="N371" i="3"/>
  <c r="O371" i="3"/>
  <c r="P371" i="3"/>
  <c r="Q371" i="3"/>
  <c r="R371" i="3"/>
  <c r="S371" i="3"/>
  <c r="T371" i="3"/>
  <c r="U371" i="3"/>
  <c r="V371" i="3"/>
  <c r="W371" i="3"/>
  <c r="X371" i="3"/>
  <c r="Y371" i="3"/>
  <c r="Z371" i="3"/>
  <c r="AA371" i="3"/>
  <c r="AB371" i="3"/>
  <c r="AC371" i="3"/>
  <c r="AD371" i="3"/>
  <c r="AE371" i="3"/>
  <c r="AF371" i="3"/>
  <c r="AG371" i="3"/>
  <c r="AH371" i="3"/>
  <c r="AI371" i="3"/>
  <c r="AJ371" i="3"/>
  <c r="AK371" i="3"/>
  <c r="AL371" i="3"/>
  <c r="AM371" i="3"/>
  <c r="AN371" i="3"/>
  <c r="AO371" i="3"/>
  <c r="AP371" i="3"/>
  <c r="AQ371" i="3"/>
  <c r="AR371" i="3"/>
  <c r="AS371" i="3"/>
  <c r="AT371" i="3"/>
  <c r="AU371" i="3"/>
  <c r="AV371" i="3"/>
  <c r="AW371" i="3"/>
  <c r="AX371" i="3"/>
  <c r="AY371" i="3"/>
  <c r="AZ371" i="3"/>
  <c r="BA371" i="3"/>
  <c r="BB371" i="3"/>
  <c r="BC371" i="3"/>
  <c r="BD371" i="3"/>
  <c r="BE371" i="3"/>
  <c r="BF371" i="3"/>
  <c r="BG371" i="3"/>
  <c r="BH371" i="3"/>
  <c r="BI371" i="3"/>
  <c r="BJ371" i="3"/>
  <c r="BK371" i="3"/>
  <c r="BL371" i="3"/>
  <c r="BM371" i="3"/>
  <c r="BN371" i="3"/>
  <c r="BO371" i="3"/>
  <c r="BP371" i="3"/>
  <c r="BQ371" i="3"/>
  <c r="BR371" i="3"/>
  <c r="BS371" i="3"/>
  <c r="BT371" i="3"/>
  <c r="BU371" i="3"/>
  <c r="BV371" i="3"/>
  <c r="BW371" i="3"/>
  <c r="BX371" i="3"/>
  <c r="BY371" i="3"/>
  <c r="BZ371" i="3"/>
  <c r="CA371" i="3"/>
  <c r="CB371" i="3"/>
  <c r="CC371" i="3"/>
  <c r="CD371" i="3"/>
  <c r="CE371" i="3"/>
  <c r="CF371" i="3"/>
  <c r="CG371" i="3"/>
  <c r="CH371" i="3"/>
  <c r="CI371" i="3"/>
  <c r="CJ371" i="3"/>
  <c r="CK371" i="3"/>
  <c r="CL371" i="3"/>
  <c r="CM371" i="3"/>
  <c r="CN371" i="3"/>
  <c r="CO371" i="3"/>
  <c r="CP371" i="3"/>
  <c r="CQ371" i="3"/>
  <c r="CR371" i="3"/>
  <c r="CS371" i="3"/>
  <c r="CT371" i="3"/>
  <c r="CU371" i="3"/>
  <c r="CV371" i="3"/>
  <c r="CW371" i="3"/>
  <c r="CX371" i="3"/>
  <c r="CY371" i="3"/>
  <c r="CZ371" i="3"/>
  <c r="DA371" i="3"/>
  <c r="DB371" i="3"/>
  <c r="DC371" i="3"/>
  <c r="DD371" i="3"/>
  <c r="DE371" i="3"/>
  <c r="DF371" i="3"/>
  <c r="DG371" i="3"/>
  <c r="DH371" i="3"/>
  <c r="DI371" i="3"/>
  <c r="DJ371" i="3"/>
  <c r="DK371" i="3"/>
  <c r="DL371" i="3"/>
  <c r="DM371" i="3"/>
  <c r="DN371" i="3"/>
  <c r="H372" i="3"/>
  <c r="I372" i="3"/>
  <c r="J372" i="3"/>
  <c r="K372" i="3"/>
  <c r="L372" i="3"/>
  <c r="M372" i="3"/>
  <c r="N372" i="3"/>
  <c r="O372" i="3"/>
  <c r="P372" i="3"/>
  <c r="Q372" i="3"/>
  <c r="R372" i="3"/>
  <c r="S372" i="3"/>
  <c r="T372" i="3"/>
  <c r="U372" i="3"/>
  <c r="V372" i="3"/>
  <c r="W372" i="3"/>
  <c r="X372" i="3"/>
  <c r="Y372" i="3"/>
  <c r="Z372" i="3"/>
  <c r="AA372" i="3"/>
  <c r="AB372" i="3"/>
  <c r="AC372" i="3"/>
  <c r="AD372" i="3"/>
  <c r="AE372" i="3"/>
  <c r="AF372" i="3"/>
  <c r="AG372" i="3"/>
  <c r="AH372" i="3"/>
  <c r="AI372" i="3"/>
  <c r="AJ372" i="3"/>
  <c r="AK372" i="3"/>
  <c r="AL372" i="3"/>
  <c r="AM372" i="3"/>
  <c r="AN372" i="3"/>
  <c r="AO372" i="3"/>
  <c r="AP372" i="3"/>
  <c r="AQ372" i="3"/>
  <c r="AR372" i="3"/>
  <c r="AS372" i="3"/>
  <c r="AT372" i="3"/>
  <c r="AU372" i="3"/>
  <c r="AV372" i="3"/>
  <c r="AW372" i="3"/>
  <c r="AX372" i="3"/>
  <c r="AY372" i="3"/>
  <c r="AZ372" i="3"/>
  <c r="BA372" i="3"/>
  <c r="BB372" i="3"/>
  <c r="BC372" i="3"/>
  <c r="BD372" i="3"/>
  <c r="BE372" i="3"/>
  <c r="BF372" i="3"/>
  <c r="BG372" i="3"/>
  <c r="BH372" i="3"/>
  <c r="BI372" i="3"/>
  <c r="BJ372" i="3"/>
  <c r="BK372" i="3"/>
  <c r="BL372" i="3"/>
  <c r="BM372" i="3"/>
  <c r="BN372" i="3"/>
  <c r="BO372" i="3"/>
  <c r="BP372" i="3"/>
  <c r="BQ372" i="3"/>
  <c r="BR372" i="3"/>
  <c r="BS372" i="3"/>
  <c r="BT372" i="3"/>
  <c r="BU372" i="3"/>
  <c r="BV372" i="3"/>
  <c r="BW372" i="3"/>
  <c r="BX372" i="3"/>
  <c r="BY372" i="3"/>
  <c r="BZ372" i="3"/>
  <c r="CA372" i="3"/>
  <c r="CB372" i="3"/>
  <c r="CC372" i="3"/>
  <c r="CD372" i="3"/>
  <c r="CE372" i="3"/>
  <c r="CF372" i="3"/>
  <c r="CG372" i="3"/>
  <c r="CH372" i="3"/>
  <c r="CI372" i="3"/>
  <c r="CJ372" i="3"/>
  <c r="CK372" i="3"/>
  <c r="CL372" i="3"/>
  <c r="CM372" i="3"/>
  <c r="CN372" i="3"/>
  <c r="CO372" i="3"/>
  <c r="CP372" i="3"/>
  <c r="CQ372" i="3"/>
  <c r="CR372" i="3"/>
  <c r="CS372" i="3"/>
  <c r="CT372" i="3"/>
  <c r="CU372" i="3"/>
  <c r="CV372" i="3"/>
  <c r="CW372" i="3"/>
  <c r="CX372" i="3"/>
  <c r="CY372" i="3"/>
  <c r="CZ372" i="3"/>
  <c r="DA372" i="3"/>
  <c r="DB372" i="3"/>
  <c r="DC372" i="3"/>
  <c r="DD372" i="3"/>
  <c r="DE372" i="3"/>
  <c r="DF372" i="3"/>
  <c r="DG372" i="3"/>
  <c r="DH372" i="3"/>
  <c r="DI372" i="3"/>
  <c r="DJ372" i="3"/>
  <c r="DK372" i="3"/>
  <c r="DL372" i="3"/>
  <c r="DM372" i="3"/>
  <c r="DN372" i="3"/>
  <c r="H373" i="3"/>
  <c r="I373" i="3"/>
  <c r="J373" i="3"/>
  <c r="K373" i="3"/>
  <c r="L373" i="3"/>
  <c r="M373" i="3"/>
  <c r="N373" i="3"/>
  <c r="O373" i="3"/>
  <c r="P373" i="3"/>
  <c r="Q373" i="3"/>
  <c r="R373" i="3"/>
  <c r="S373" i="3"/>
  <c r="T373" i="3"/>
  <c r="U373" i="3"/>
  <c r="V373" i="3"/>
  <c r="W373" i="3"/>
  <c r="X373" i="3"/>
  <c r="Y373" i="3"/>
  <c r="Z373" i="3"/>
  <c r="AA373" i="3"/>
  <c r="AB373" i="3"/>
  <c r="AC373" i="3"/>
  <c r="AD373" i="3"/>
  <c r="AE373" i="3"/>
  <c r="AF373" i="3"/>
  <c r="AG373" i="3"/>
  <c r="AH373" i="3"/>
  <c r="AI373" i="3"/>
  <c r="AJ373" i="3"/>
  <c r="AK373" i="3"/>
  <c r="AL373" i="3"/>
  <c r="AM373" i="3"/>
  <c r="AN373" i="3"/>
  <c r="AO373" i="3"/>
  <c r="AP373" i="3"/>
  <c r="AQ373" i="3"/>
  <c r="AR373" i="3"/>
  <c r="AS373" i="3"/>
  <c r="AT373" i="3"/>
  <c r="AU373" i="3"/>
  <c r="AV373" i="3"/>
  <c r="AW373" i="3"/>
  <c r="AX373" i="3"/>
  <c r="AY373" i="3"/>
  <c r="AZ373" i="3"/>
  <c r="BA373" i="3"/>
  <c r="BB373" i="3"/>
  <c r="BC373" i="3"/>
  <c r="BD373" i="3"/>
  <c r="BE373" i="3"/>
  <c r="BF373" i="3"/>
  <c r="BG373" i="3"/>
  <c r="BH373" i="3"/>
  <c r="BI373" i="3"/>
  <c r="BJ373" i="3"/>
  <c r="BK373" i="3"/>
  <c r="BL373" i="3"/>
  <c r="BM373" i="3"/>
  <c r="BN373" i="3"/>
  <c r="BO373" i="3"/>
  <c r="BP373" i="3"/>
  <c r="BQ373" i="3"/>
  <c r="BR373" i="3"/>
  <c r="BS373" i="3"/>
  <c r="BT373" i="3"/>
  <c r="BU373" i="3"/>
  <c r="BV373" i="3"/>
  <c r="BW373" i="3"/>
  <c r="BX373" i="3"/>
  <c r="BY373" i="3"/>
  <c r="BZ373" i="3"/>
  <c r="CA373" i="3"/>
  <c r="CB373" i="3"/>
  <c r="CC373" i="3"/>
  <c r="CD373" i="3"/>
  <c r="CE373" i="3"/>
  <c r="CF373" i="3"/>
  <c r="CG373" i="3"/>
  <c r="CH373" i="3"/>
  <c r="CI373" i="3"/>
  <c r="CJ373" i="3"/>
  <c r="CK373" i="3"/>
  <c r="CL373" i="3"/>
  <c r="CM373" i="3"/>
  <c r="CN373" i="3"/>
  <c r="CO373" i="3"/>
  <c r="CP373" i="3"/>
  <c r="CQ373" i="3"/>
  <c r="CR373" i="3"/>
  <c r="CS373" i="3"/>
  <c r="CT373" i="3"/>
  <c r="CU373" i="3"/>
  <c r="CV373" i="3"/>
  <c r="CW373" i="3"/>
  <c r="CX373" i="3"/>
  <c r="CY373" i="3"/>
  <c r="CZ373" i="3"/>
  <c r="DA373" i="3"/>
  <c r="DB373" i="3"/>
  <c r="DC373" i="3"/>
  <c r="DD373" i="3"/>
  <c r="DE373" i="3"/>
  <c r="DF373" i="3"/>
  <c r="DG373" i="3"/>
  <c r="DH373" i="3"/>
  <c r="DI373" i="3"/>
  <c r="DJ373" i="3"/>
  <c r="DK373" i="3"/>
  <c r="DL373" i="3"/>
  <c r="DM373" i="3"/>
  <c r="DN373" i="3"/>
  <c r="H374" i="3"/>
  <c r="I374" i="3"/>
  <c r="J374" i="3"/>
  <c r="K374" i="3"/>
  <c r="L374" i="3"/>
  <c r="M374" i="3"/>
  <c r="N374" i="3"/>
  <c r="O374" i="3"/>
  <c r="P374" i="3"/>
  <c r="Q374" i="3"/>
  <c r="R374" i="3"/>
  <c r="S374" i="3"/>
  <c r="T374" i="3"/>
  <c r="U374" i="3"/>
  <c r="V374" i="3"/>
  <c r="W374" i="3"/>
  <c r="X374" i="3"/>
  <c r="Y374" i="3"/>
  <c r="Z374" i="3"/>
  <c r="AA374" i="3"/>
  <c r="AB374" i="3"/>
  <c r="AC374" i="3"/>
  <c r="AD374" i="3"/>
  <c r="AE374" i="3"/>
  <c r="AF374" i="3"/>
  <c r="AG374" i="3"/>
  <c r="AH374" i="3"/>
  <c r="AI374" i="3"/>
  <c r="AJ374" i="3"/>
  <c r="AK374" i="3"/>
  <c r="AL374" i="3"/>
  <c r="AM374" i="3"/>
  <c r="AN374" i="3"/>
  <c r="AO374" i="3"/>
  <c r="AP374" i="3"/>
  <c r="AQ374" i="3"/>
  <c r="AR374" i="3"/>
  <c r="AS374" i="3"/>
  <c r="AT374" i="3"/>
  <c r="AU374" i="3"/>
  <c r="AV374" i="3"/>
  <c r="AW374" i="3"/>
  <c r="AX374" i="3"/>
  <c r="AY374" i="3"/>
  <c r="AZ374" i="3"/>
  <c r="BA374" i="3"/>
  <c r="BB374" i="3"/>
  <c r="BC374" i="3"/>
  <c r="BD374" i="3"/>
  <c r="BE374" i="3"/>
  <c r="BF374" i="3"/>
  <c r="BG374" i="3"/>
  <c r="BH374" i="3"/>
  <c r="BI374" i="3"/>
  <c r="BJ374" i="3"/>
  <c r="BK374" i="3"/>
  <c r="BL374" i="3"/>
  <c r="BM374" i="3"/>
  <c r="BN374" i="3"/>
  <c r="BO374" i="3"/>
  <c r="BP374" i="3"/>
  <c r="BQ374" i="3"/>
  <c r="BR374" i="3"/>
  <c r="BS374" i="3"/>
  <c r="BT374" i="3"/>
  <c r="BU374" i="3"/>
  <c r="BV374" i="3"/>
  <c r="BW374" i="3"/>
  <c r="BX374" i="3"/>
  <c r="BY374" i="3"/>
  <c r="BZ374" i="3"/>
  <c r="CA374" i="3"/>
  <c r="CB374" i="3"/>
  <c r="CC374" i="3"/>
  <c r="CD374" i="3"/>
  <c r="CE374" i="3"/>
  <c r="CF374" i="3"/>
  <c r="CG374" i="3"/>
  <c r="CH374" i="3"/>
  <c r="CI374" i="3"/>
  <c r="CJ374" i="3"/>
  <c r="CK374" i="3"/>
  <c r="CL374" i="3"/>
  <c r="CM374" i="3"/>
  <c r="CN374" i="3"/>
  <c r="CO374" i="3"/>
  <c r="CP374" i="3"/>
  <c r="CQ374" i="3"/>
  <c r="CR374" i="3"/>
  <c r="CS374" i="3"/>
  <c r="CT374" i="3"/>
  <c r="CU374" i="3"/>
  <c r="CV374" i="3"/>
  <c r="CW374" i="3"/>
  <c r="CX374" i="3"/>
  <c r="CY374" i="3"/>
  <c r="CZ374" i="3"/>
  <c r="DA374" i="3"/>
  <c r="DB374" i="3"/>
  <c r="DC374" i="3"/>
  <c r="DD374" i="3"/>
  <c r="DE374" i="3"/>
  <c r="DF374" i="3"/>
  <c r="DG374" i="3"/>
  <c r="DH374" i="3"/>
  <c r="DI374" i="3"/>
  <c r="DJ374" i="3"/>
  <c r="DK374" i="3"/>
  <c r="DL374" i="3"/>
  <c r="DM374" i="3"/>
  <c r="DN374" i="3"/>
  <c r="H375" i="3"/>
  <c r="I375" i="3"/>
  <c r="J375" i="3"/>
  <c r="K375" i="3"/>
  <c r="L375" i="3"/>
  <c r="M375" i="3"/>
  <c r="N375" i="3"/>
  <c r="O375" i="3"/>
  <c r="P375" i="3"/>
  <c r="Q375" i="3"/>
  <c r="R375" i="3"/>
  <c r="S375" i="3"/>
  <c r="T375" i="3"/>
  <c r="U375" i="3"/>
  <c r="V375" i="3"/>
  <c r="W375" i="3"/>
  <c r="X375" i="3"/>
  <c r="Y375" i="3"/>
  <c r="Z375" i="3"/>
  <c r="AA375" i="3"/>
  <c r="AB375" i="3"/>
  <c r="AC375" i="3"/>
  <c r="AD375" i="3"/>
  <c r="AE375" i="3"/>
  <c r="AF375" i="3"/>
  <c r="AG375" i="3"/>
  <c r="AH375" i="3"/>
  <c r="AI375" i="3"/>
  <c r="AJ375" i="3"/>
  <c r="AK375" i="3"/>
  <c r="AL375" i="3"/>
  <c r="AM375" i="3"/>
  <c r="AN375" i="3"/>
  <c r="AO375" i="3"/>
  <c r="AP375" i="3"/>
  <c r="AQ375" i="3"/>
  <c r="AR375" i="3"/>
  <c r="AS375" i="3"/>
  <c r="AT375" i="3"/>
  <c r="AU375" i="3"/>
  <c r="AV375" i="3"/>
  <c r="AW375" i="3"/>
  <c r="AX375" i="3"/>
  <c r="AY375" i="3"/>
  <c r="AZ375" i="3"/>
  <c r="BA375" i="3"/>
  <c r="BB375" i="3"/>
  <c r="BC375" i="3"/>
  <c r="BD375" i="3"/>
  <c r="BE375" i="3"/>
  <c r="BF375" i="3"/>
  <c r="BG375" i="3"/>
  <c r="BH375" i="3"/>
  <c r="BI375" i="3"/>
  <c r="BJ375" i="3"/>
  <c r="BK375" i="3"/>
  <c r="BL375" i="3"/>
  <c r="BM375" i="3"/>
  <c r="BN375" i="3"/>
  <c r="BO375" i="3"/>
  <c r="BP375" i="3"/>
  <c r="BQ375" i="3"/>
  <c r="BR375" i="3"/>
  <c r="BS375" i="3"/>
  <c r="BT375" i="3"/>
  <c r="BU375" i="3"/>
  <c r="BV375" i="3"/>
  <c r="BW375" i="3"/>
  <c r="BX375" i="3"/>
  <c r="BY375" i="3"/>
  <c r="BZ375" i="3"/>
  <c r="CA375" i="3"/>
  <c r="CB375" i="3"/>
  <c r="CC375" i="3"/>
  <c r="CD375" i="3"/>
  <c r="CE375" i="3"/>
  <c r="CF375" i="3"/>
  <c r="CG375" i="3"/>
  <c r="CH375" i="3"/>
  <c r="CI375" i="3"/>
  <c r="CJ375" i="3"/>
  <c r="CK375" i="3"/>
  <c r="CL375" i="3"/>
  <c r="CM375" i="3"/>
  <c r="CN375" i="3"/>
  <c r="CO375" i="3"/>
  <c r="CP375" i="3"/>
  <c r="CQ375" i="3"/>
  <c r="CR375" i="3"/>
  <c r="CS375" i="3"/>
  <c r="CT375" i="3"/>
  <c r="CU375" i="3"/>
  <c r="CV375" i="3"/>
  <c r="CW375" i="3"/>
  <c r="CX375" i="3"/>
  <c r="CY375" i="3"/>
  <c r="CZ375" i="3"/>
  <c r="DA375" i="3"/>
  <c r="DB375" i="3"/>
  <c r="DC375" i="3"/>
  <c r="DD375" i="3"/>
  <c r="DE375" i="3"/>
  <c r="DF375" i="3"/>
  <c r="DG375" i="3"/>
  <c r="DH375" i="3"/>
  <c r="DI375" i="3"/>
  <c r="DJ375" i="3"/>
  <c r="DK375" i="3"/>
  <c r="DL375" i="3"/>
  <c r="DM375" i="3"/>
  <c r="DN375" i="3"/>
  <c r="H376" i="3"/>
  <c r="I376" i="3"/>
  <c r="J376" i="3"/>
  <c r="K376" i="3"/>
  <c r="L376" i="3"/>
  <c r="M376" i="3"/>
  <c r="N376" i="3"/>
  <c r="O376" i="3"/>
  <c r="P376" i="3"/>
  <c r="Q376" i="3"/>
  <c r="R376" i="3"/>
  <c r="S376" i="3"/>
  <c r="T376" i="3"/>
  <c r="U376" i="3"/>
  <c r="V376" i="3"/>
  <c r="W376" i="3"/>
  <c r="X376" i="3"/>
  <c r="Y376" i="3"/>
  <c r="Z376" i="3"/>
  <c r="AA376" i="3"/>
  <c r="AB376" i="3"/>
  <c r="AC376" i="3"/>
  <c r="AD376" i="3"/>
  <c r="AE376" i="3"/>
  <c r="AF376" i="3"/>
  <c r="AG376" i="3"/>
  <c r="AH376" i="3"/>
  <c r="AI376" i="3"/>
  <c r="AJ376" i="3"/>
  <c r="AK376" i="3"/>
  <c r="AL376" i="3"/>
  <c r="AM376" i="3"/>
  <c r="AN376" i="3"/>
  <c r="AO376" i="3"/>
  <c r="AP376" i="3"/>
  <c r="AQ376" i="3"/>
  <c r="AR376" i="3"/>
  <c r="AS376" i="3"/>
  <c r="AT376" i="3"/>
  <c r="AU376" i="3"/>
  <c r="AV376" i="3"/>
  <c r="AW376" i="3"/>
  <c r="AX376" i="3"/>
  <c r="AY376" i="3"/>
  <c r="AZ376" i="3"/>
  <c r="BA376" i="3"/>
  <c r="BB376" i="3"/>
  <c r="BC376" i="3"/>
  <c r="BD376" i="3"/>
  <c r="BE376" i="3"/>
  <c r="BF376" i="3"/>
  <c r="BG376" i="3"/>
  <c r="BH376" i="3"/>
  <c r="BI376" i="3"/>
  <c r="BJ376" i="3"/>
  <c r="BK376" i="3"/>
  <c r="BL376" i="3"/>
  <c r="BM376" i="3"/>
  <c r="BN376" i="3"/>
  <c r="BO376" i="3"/>
  <c r="BP376" i="3"/>
  <c r="BQ376" i="3"/>
  <c r="BR376" i="3"/>
  <c r="BS376" i="3"/>
  <c r="BT376" i="3"/>
  <c r="BU376" i="3"/>
  <c r="BV376" i="3"/>
  <c r="BW376" i="3"/>
  <c r="BX376" i="3"/>
  <c r="BY376" i="3"/>
  <c r="BZ376" i="3"/>
  <c r="CA376" i="3"/>
  <c r="CB376" i="3"/>
  <c r="CC376" i="3"/>
  <c r="CD376" i="3"/>
  <c r="CE376" i="3"/>
  <c r="CF376" i="3"/>
  <c r="CG376" i="3"/>
  <c r="CH376" i="3"/>
  <c r="CI376" i="3"/>
  <c r="CJ376" i="3"/>
  <c r="CK376" i="3"/>
  <c r="CL376" i="3"/>
  <c r="CM376" i="3"/>
  <c r="CN376" i="3"/>
  <c r="CO376" i="3"/>
  <c r="CP376" i="3"/>
  <c r="CQ376" i="3"/>
  <c r="CR376" i="3"/>
  <c r="CS376" i="3"/>
  <c r="CT376" i="3"/>
  <c r="CU376" i="3"/>
  <c r="CV376" i="3"/>
  <c r="CW376" i="3"/>
  <c r="CX376" i="3"/>
  <c r="CY376" i="3"/>
  <c r="CZ376" i="3"/>
  <c r="DA376" i="3"/>
  <c r="DB376" i="3"/>
  <c r="DC376" i="3"/>
  <c r="DD376" i="3"/>
  <c r="DE376" i="3"/>
  <c r="DF376" i="3"/>
  <c r="DG376" i="3"/>
  <c r="DH376" i="3"/>
  <c r="DI376" i="3"/>
  <c r="DJ376" i="3"/>
  <c r="DK376" i="3"/>
  <c r="DL376" i="3"/>
  <c r="DM376" i="3"/>
  <c r="DN376" i="3"/>
  <c r="H377" i="3"/>
  <c r="I377" i="3"/>
  <c r="J377" i="3"/>
  <c r="K377" i="3"/>
  <c r="L377" i="3"/>
  <c r="M377" i="3"/>
  <c r="N377" i="3"/>
  <c r="O377" i="3"/>
  <c r="P377" i="3"/>
  <c r="Q377" i="3"/>
  <c r="R377" i="3"/>
  <c r="S377" i="3"/>
  <c r="T377" i="3"/>
  <c r="U377" i="3"/>
  <c r="V377" i="3"/>
  <c r="W377" i="3"/>
  <c r="X377" i="3"/>
  <c r="Y377" i="3"/>
  <c r="Z377" i="3"/>
  <c r="AA377" i="3"/>
  <c r="AB377" i="3"/>
  <c r="AC377" i="3"/>
  <c r="AD377" i="3"/>
  <c r="AE377" i="3"/>
  <c r="AF377" i="3"/>
  <c r="AG377" i="3"/>
  <c r="AH377" i="3"/>
  <c r="AI377" i="3"/>
  <c r="AJ377" i="3"/>
  <c r="AK377" i="3"/>
  <c r="AL377" i="3"/>
  <c r="AM377" i="3"/>
  <c r="AN377" i="3"/>
  <c r="AO377" i="3"/>
  <c r="AP377" i="3"/>
  <c r="AQ377" i="3"/>
  <c r="AR377" i="3"/>
  <c r="AS377" i="3"/>
  <c r="AT377" i="3"/>
  <c r="AU377" i="3"/>
  <c r="AV377" i="3"/>
  <c r="AW377" i="3"/>
  <c r="AX377" i="3"/>
  <c r="AY377" i="3"/>
  <c r="AZ377" i="3"/>
  <c r="BA377" i="3"/>
  <c r="BB377" i="3"/>
  <c r="BC377" i="3"/>
  <c r="BD377" i="3"/>
  <c r="BE377" i="3"/>
  <c r="BF377" i="3"/>
  <c r="BG377" i="3"/>
  <c r="BH377" i="3"/>
  <c r="BI377" i="3"/>
  <c r="BJ377" i="3"/>
  <c r="BK377" i="3"/>
  <c r="BL377" i="3"/>
  <c r="BM377" i="3"/>
  <c r="BN377" i="3"/>
  <c r="BO377" i="3"/>
  <c r="BP377" i="3"/>
  <c r="BQ377" i="3"/>
  <c r="BR377" i="3"/>
  <c r="BS377" i="3"/>
  <c r="BT377" i="3"/>
  <c r="BU377" i="3"/>
  <c r="BV377" i="3"/>
  <c r="BW377" i="3"/>
  <c r="BX377" i="3"/>
  <c r="BY377" i="3"/>
  <c r="BZ377" i="3"/>
  <c r="CA377" i="3"/>
  <c r="CB377" i="3"/>
  <c r="CC377" i="3"/>
  <c r="CD377" i="3"/>
  <c r="CE377" i="3"/>
  <c r="CF377" i="3"/>
  <c r="CG377" i="3"/>
  <c r="CH377" i="3"/>
  <c r="CI377" i="3"/>
  <c r="CJ377" i="3"/>
  <c r="CK377" i="3"/>
  <c r="CL377" i="3"/>
  <c r="CM377" i="3"/>
  <c r="CN377" i="3"/>
  <c r="CO377" i="3"/>
  <c r="CP377" i="3"/>
  <c r="CQ377" i="3"/>
  <c r="CR377" i="3"/>
  <c r="CS377" i="3"/>
  <c r="CT377" i="3"/>
  <c r="CU377" i="3"/>
  <c r="CV377" i="3"/>
  <c r="CW377" i="3"/>
  <c r="CX377" i="3"/>
  <c r="CY377" i="3"/>
  <c r="CZ377" i="3"/>
  <c r="DA377" i="3"/>
  <c r="DB377" i="3"/>
  <c r="DC377" i="3"/>
  <c r="DD377" i="3"/>
  <c r="DE377" i="3"/>
  <c r="DF377" i="3"/>
  <c r="DG377" i="3"/>
  <c r="DH377" i="3"/>
  <c r="DI377" i="3"/>
  <c r="DJ377" i="3"/>
  <c r="DK377" i="3"/>
  <c r="DL377" i="3"/>
  <c r="DM377" i="3"/>
  <c r="DN377" i="3"/>
  <c r="H378" i="3"/>
  <c r="I378" i="3"/>
  <c r="J378" i="3"/>
  <c r="K378" i="3"/>
  <c r="L378" i="3"/>
  <c r="M378" i="3"/>
  <c r="N378" i="3"/>
  <c r="O378" i="3"/>
  <c r="P378" i="3"/>
  <c r="Q378" i="3"/>
  <c r="R378" i="3"/>
  <c r="S378" i="3"/>
  <c r="T378" i="3"/>
  <c r="U378" i="3"/>
  <c r="V378" i="3"/>
  <c r="W378" i="3"/>
  <c r="X378" i="3"/>
  <c r="Y378" i="3"/>
  <c r="Z378" i="3"/>
  <c r="AA378" i="3"/>
  <c r="AB378" i="3"/>
  <c r="AC378" i="3"/>
  <c r="AD378" i="3"/>
  <c r="AE378" i="3"/>
  <c r="AF378" i="3"/>
  <c r="AG378" i="3"/>
  <c r="AH378" i="3"/>
  <c r="AI378" i="3"/>
  <c r="AJ378" i="3"/>
  <c r="AK378" i="3"/>
  <c r="AL378" i="3"/>
  <c r="AM378" i="3"/>
  <c r="AN378" i="3"/>
  <c r="AO378" i="3"/>
  <c r="AP378" i="3"/>
  <c r="AQ378" i="3"/>
  <c r="AR378" i="3"/>
  <c r="AS378" i="3"/>
  <c r="AT378" i="3"/>
  <c r="AU378" i="3"/>
  <c r="AV378" i="3"/>
  <c r="AW378" i="3"/>
  <c r="AX378" i="3"/>
  <c r="AY378" i="3"/>
  <c r="AZ378" i="3"/>
  <c r="BA378" i="3"/>
  <c r="BB378" i="3"/>
  <c r="BC378" i="3"/>
  <c r="BD378" i="3"/>
  <c r="BE378" i="3"/>
  <c r="BF378" i="3"/>
  <c r="BG378" i="3"/>
  <c r="BH378" i="3"/>
  <c r="BI378" i="3"/>
  <c r="BJ378" i="3"/>
  <c r="BK378" i="3"/>
  <c r="BL378" i="3"/>
  <c r="BM378" i="3"/>
  <c r="BN378" i="3"/>
  <c r="BO378" i="3"/>
  <c r="BP378" i="3"/>
  <c r="BQ378" i="3"/>
  <c r="BR378" i="3"/>
  <c r="BS378" i="3"/>
  <c r="BT378" i="3"/>
  <c r="BU378" i="3"/>
  <c r="BV378" i="3"/>
  <c r="BW378" i="3"/>
  <c r="BX378" i="3"/>
  <c r="BY378" i="3"/>
  <c r="BZ378" i="3"/>
  <c r="CA378" i="3"/>
  <c r="CB378" i="3"/>
  <c r="CC378" i="3"/>
  <c r="CD378" i="3"/>
  <c r="CE378" i="3"/>
  <c r="CF378" i="3"/>
  <c r="CG378" i="3"/>
  <c r="CH378" i="3"/>
  <c r="CI378" i="3"/>
  <c r="CJ378" i="3"/>
  <c r="CK378" i="3"/>
  <c r="CL378" i="3"/>
  <c r="CM378" i="3"/>
  <c r="CN378" i="3"/>
  <c r="CO378" i="3"/>
  <c r="CP378" i="3"/>
  <c r="CQ378" i="3"/>
  <c r="CR378" i="3"/>
  <c r="CS378" i="3"/>
  <c r="CT378" i="3"/>
  <c r="CU378" i="3"/>
  <c r="CV378" i="3"/>
  <c r="CW378" i="3"/>
  <c r="CX378" i="3"/>
  <c r="CY378" i="3"/>
  <c r="CZ378" i="3"/>
  <c r="DA378" i="3"/>
  <c r="DB378" i="3"/>
  <c r="DC378" i="3"/>
  <c r="DD378" i="3"/>
  <c r="DE378" i="3"/>
  <c r="DF378" i="3"/>
  <c r="DG378" i="3"/>
  <c r="DH378" i="3"/>
  <c r="DI378" i="3"/>
  <c r="DJ378" i="3"/>
  <c r="DK378" i="3"/>
  <c r="DL378" i="3"/>
  <c r="DM378" i="3"/>
  <c r="DN378" i="3"/>
  <c r="H379" i="3"/>
  <c r="I379" i="3"/>
  <c r="J379" i="3"/>
  <c r="K379" i="3"/>
  <c r="L379" i="3"/>
  <c r="M379" i="3"/>
  <c r="N379" i="3"/>
  <c r="O379" i="3"/>
  <c r="P379" i="3"/>
  <c r="Q379" i="3"/>
  <c r="R379" i="3"/>
  <c r="S379" i="3"/>
  <c r="T379" i="3"/>
  <c r="U379" i="3"/>
  <c r="V379" i="3"/>
  <c r="W379" i="3"/>
  <c r="X379" i="3"/>
  <c r="Y379" i="3"/>
  <c r="Z379" i="3"/>
  <c r="AA379" i="3"/>
  <c r="AB379" i="3"/>
  <c r="AC379" i="3"/>
  <c r="AD379" i="3"/>
  <c r="AE379" i="3"/>
  <c r="AF379" i="3"/>
  <c r="AG379" i="3"/>
  <c r="AH379" i="3"/>
  <c r="AI379" i="3"/>
  <c r="AJ379" i="3"/>
  <c r="AK379" i="3"/>
  <c r="AL379" i="3"/>
  <c r="AM379" i="3"/>
  <c r="AN379" i="3"/>
  <c r="AO379" i="3"/>
  <c r="AP379" i="3"/>
  <c r="AQ379" i="3"/>
  <c r="AR379" i="3"/>
  <c r="AS379" i="3"/>
  <c r="AT379" i="3"/>
  <c r="AU379" i="3"/>
  <c r="AV379" i="3"/>
  <c r="AW379" i="3"/>
  <c r="AX379" i="3"/>
  <c r="AY379" i="3"/>
  <c r="AZ379" i="3"/>
  <c r="BA379" i="3"/>
  <c r="BB379" i="3"/>
  <c r="BC379" i="3"/>
  <c r="BD379" i="3"/>
  <c r="BE379" i="3"/>
  <c r="BF379" i="3"/>
  <c r="BG379" i="3"/>
  <c r="BH379" i="3"/>
  <c r="BI379" i="3"/>
  <c r="BJ379" i="3"/>
  <c r="BK379" i="3"/>
  <c r="BL379" i="3"/>
  <c r="BM379" i="3"/>
  <c r="BN379" i="3"/>
  <c r="BO379" i="3"/>
  <c r="BP379" i="3"/>
  <c r="BQ379" i="3"/>
  <c r="BR379" i="3"/>
  <c r="BS379" i="3"/>
  <c r="BT379" i="3"/>
  <c r="BU379" i="3"/>
  <c r="BV379" i="3"/>
  <c r="BW379" i="3"/>
  <c r="BX379" i="3"/>
  <c r="BY379" i="3"/>
  <c r="BZ379" i="3"/>
  <c r="CA379" i="3"/>
  <c r="CB379" i="3"/>
  <c r="CC379" i="3"/>
  <c r="CD379" i="3"/>
  <c r="CE379" i="3"/>
  <c r="CF379" i="3"/>
  <c r="CG379" i="3"/>
  <c r="CH379" i="3"/>
  <c r="CI379" i="3"/>
  <c r="CJ379" i="3"/>
  <c r="CK379" i="3"/>
  <c r="CL379" i="3"/>
  <c r="CM379" i="3"/>
  <c r="CN379" i="3"/>
  <c r="CO379" i="3"/>
  <c r="CP379" i="3"/>
  <c r="CQ379" i="3"/>
  <c r="CR379" i="3"/>
  <c r="CS379" i="3"/>
  <c r="CT379" i="3"/>
  <c r="CU379" i="3"/>
  <c r="CV379" i="3"/>
  <c r="CW379" i="3"/>
  <c r="CX379" i="3"/>
  <c r="CY379" i="3"/>
  <c r="CZ379" i="3"/>
  <c r="DA379" i="3"/>
  <c r="DB379" i="3"/>
  <c r="DC379" i="3"/>
  <c r="DD379" i="3"/>
  <c r="DE379" i="3"/>
  <c r="DF379" i="3"/>
  <c r="DG379" i="3"/>
  <c r="DH379" i="3"/>
  <c r="DI379" i="3"/>
  <c r="DJ379" i="3"/>
  <c r="DK379" i="3"/>
  <c r="DL379" i="3"/>
  <c r="DM379" i="3"/>
  <c r="DN379" i="3"/>
  <c r="H380" i="3"/>
  <c r="I380" i="3"/>
  <c r="J380" i="3"/>
  <c r="K380" i="3"/>
  <c r="L380" i="3"/>
  <c r="M380" i="3"/>
  <c r="N380" i="3"/>
  <c r="O380" i="3"/>
  <c r="P380" i="3"/>
  <c r="Q380" i="3"/>
  <c r="R380" i="3"/>
  <c r="S380" i="3"/>
  <c r="T380" i="3"/>
  <c r="U380" i="3"/>
  <c r="V380" i="3"/>
  <c r="W380" i="3"/>
  <c r="X380" i="3"/>
  <c r="Y380" i="3"/>
  <c r="Z380" i="3"/>
  <c r="AA380" i="3"/>
  <c r="AB380" i="3"/>
  <c r="AC380" i="3"/>
  <c r="AD380" i="3"/>
  <c r="AE380" i="3"/>
  <c r="AF380" i="3"/>
  <c r="AG380" i="3"/>
  <c r="AH380" i="3"/>
  <c r="AI380" i="3"/>
  <c r="AJ380" i="3"/>
  <c r="AK380" i="3"/>
  <c r="AL380" i="3"/>
  <c r="AM380" i="3"/>
  <c r="AN380" i="3"/>
  <c r="AO380" i="3"/>
  <c r="AP380" i="3"/>
  <c r="AQ380" i="3"/>
  <c r="AR380" i="3"/>
  <c r="AS380" i="3"/>
  <c r="AT380" i="3"/>
  <c r="AU380" i="3"/>
  <c r="AV380" i="3"/>
  <c r="AW380" i="3"/>
  <c r="AX380" i="3"/>
  <c r="AY380" i="3"/>
  <c r="AZ380" i="3"/>
  <c r="BA380" i="3"/>
  <c r="BB380" i="3"/>
  <c r="BC380" i="3"/>
  <c r="BD380" i="3"/>
  <c r="BE380" i="3"/>
  <c r="BF380" i="3"/>
  <c r="BG380" i="3"/>
  <c r="BH380" i="3"/>
  <c r="BI380" i="3"/>
  <c r="BJ380" i="3"/>
  <c r="BK380" i="3"/>
  <c r="BL380" i="3"/>
  <c r="BM380" i="3"/>
  <c r="BN380" i="3"/>
  <c r="BO380" i="3"/>
  <c r="BP380" i="3"/>
  <c r="BQ380" i="3"/>
  <c r="BR380" i="3"/>
  <c r="BS380" i="3"/>
  <c r="BT380" i="3"/>
  <c r="BU380" i="3"/>
  <c r="BV380" i="3"/>
  <c r="BW380" i="3"/>
  <c r="BX380" i="3"/>
  <c r="BY380" i="3"/>
  <c r="BZ380" i="3"/>
  <c r="CA380" i="3"/>
  <c r="CB380" i="3"/>
  <c r="CC380" i="3"/>
  <c r="CD380" i="3"/>
  <c r="CE380" i="3"/>
  <c r="CF380" i="3"/>
  <c r="CG380" i="3"/>
  <c r="CH380" i="3"/>
  <c r="CI380" i="3"/>
  <c r="CJ380" i="3"/>
  <c r="CK380" i="3"/>
  <c r="CL380" i="3"/>
  <c r="CM380" i="3"/>
  <c r="CN380" i="3"/>
  <c r="CO380" i="3"/>
  <c r="CP380" i="3"/>
  <c r="CQ380" i="3"/>
  <c r="CR380" i="3"/>
  <c r="CS380" i="3"/>
  <c r="CT380" i="3"/>
  <c r="CU380" i="3"/>
  <c r="CV380" i="3"/>
  <c r="CW380" i="3"/>
  <c r="CX380" i="3"/>
  <c r="CY380" i="3"/>
  <c r="CZ380" i="3"/>
  <c r="DA380" i="3"/>
  <c r="DB380" i="3"/>
  <c r="DC380" i="3"/>
  <c r="DD380" i="3"/>
  <c r="DE380" i="3"/>
  <c r="DF380" i="3"/>
  <c r="DG380" i="3"/>
  <c r="DH380" i="3"/>
  <c r="DI380" i="3"/>
  <c r="DJ380" i="3"/>
  <c r="DK380" i="3"/>
  <c r="DL380" i="3"/>
  <c r="DM380" i="3"/>
  <c r="DN380" i="3"/>
  <c r="H381" i="3"/>
  <c r="I381" i="3"/>
  <c r="J381" i="3"/>
  <c r="K381" i="3"/>
  <c r="L381" i="3"/>
  <c r="M381" i="3"/>
  <c r="N381" i="3"/>
  <c r="O381" i="3"/>
  <c r="P381" i="3"/>
  <c r="Q381" i="3"/>
  <c r="R381" i="3"/>
  <c r="S381" i="3"/>
  <c r="T381" i="3"/>
  <c r="U381" i="3"/>
  <c r="V381" i="3"/>
  <c r="W381" i="3"/>
  <c r="X381" i="3"/>
  <c r="Y381" i="3"/>
  <c r="Z381" i="3"/>
  <c r="AA381" i="3"/>
  <c r="AB381" i="3"/>
  <c r="AC381" i="3"/>
  <c r="AD381" i="3"/>
  <c r="AE381" i="3"/>
  <c r="AF381" i="3"/>
  <c r="AG381" i="3"/>
  <c r="AH381" i="3"/>
  <c r="AI381" i="3"/>
  <c r="AJ381" i="3"/>
  <c r="AK381" i="3"/>
  <c r="AL381" i="3"/>
  <c r="AM381" i="3"/>
  <c r="AN381" i="3"/>
  <c r="AO381" i="3"/>
  <c r="AP381" i="3"/>
  <c r="AQ381" i="3"/>
  <c r="AR381" i="3"/>
  <c r="AS381" i="3"/>
  <c r="AT381" i="3"/>
  <c r="AU381" i="3"/>
  <c r="AV381" i="3"/>
  <c r="AW381" i="3"/>
  <c r="AX381" i="3"/>
  <c r="AY381" i="3"/>
  <c r="AZ381" i="3"/>
  <c r="BA381" i="3"/>
  <c r="BB381" i="3"/>
  <c r="BC381" i="3"/>
  <c r="BD381" i="3"/>
  <c r="BE381" i="3"/>
  <c r="BF381" i="3"/>
  <c r="BG381" i="3"/>
  <c r="BH381" i="3"/>
  <c r="BI381" i="3"/>
  <c r="BJ381" i="3"/>
  <c r="BK381" i="3"/>
  <c r="BL381" i="3"/>
  <c r="BM381" i="3"/>
  <c r="BN381" i="3"/>
  <c r="BO381" i="3"/>
  <c r="BP381" i="3"/>
  <c r="BQ381" i="3"/>
  <c r="BR381" i="3"/>
  <c r="BS381" i="3"/>
  <c r="BT381" i="3"/>
  <c r="BU381" i="3"/>
  <c r="BV381" i="3"/>
  <c r="BW381" i="3"/>
  <c r="BX381" i="3"/>
  <c r="BY381" i="3"/>
  <c r="BZ381" i="3"/>
  <c r="CA381" i="3"/>
  <c r="CB381" i="3"/>
  <c r="CC381" i="3"/>
  <c r="CD381" i="3"/>
  <c r="CE381" i="3"/>
  <c r="CF381" i="3"/>
  <c r="CG381" i="3"/>
  <c r="CH381" i="3"/>
  <c r="CI381" i="3"/>
  <c r="CJ381" i="3"/>
  <c r="CK381" i="3"/>
  <c r="CL381" i="3"/>
  <c r="CM381" i="3"/>
  <c r="CN381" i="3"/>
  <c r="CO381" i="3"/>
  <c r="CP381" i="3"/>
  <c r="CQ381" i="3"/>
  <c r="CR381" i="3"/>
  <c r="CS381" i="3"/>
  <c r="CT381" i="3"/>
  <c r="CU381" i="3"/>
  <c r="CV381" i="3"/>
  <c r="CW381" i="3"/>
  <c r="CX381" i="3"/>
  <c r="CY381" i="3"/>
  <c r="CZ381" i="3"/>
  <c r="DA381" i="3"/>
  <c r="DB381" i="3"/>
  <c r="DC381" i="3"/>
  <c r="DD381" i="3"/>
  <c r="DE381" i="3"/>
  <c r="DF381" i="3"/>
  <c r="DG381" i="3"/>
  <c r="DH381" i="3"/>
  <c r="DI381" i="3"/>
  <c r="DJ381" i="3"/>
  <c r="DK381" i="3"/>
  <c r="DL381" i="3"/>
  <c r="DM381" i="3"/>
  <c r="DN381" i="3"/>
  <c r="H382" i="3"/>
  <c r="I382" i="3"/>
  <c r="J382" i="3"/>
  <c r="K382" i="3"/>
  <c r="L382" i="3"/>
  <c r="M382" i="3"/>
  <c r="N382" i="3"/>
  <c r="O382" i="3"/>
  <c r="P382" i="3"/>
  <c r="Q382" i="3"/>
  <c r="R382" i="3"/>
  <c r="S382" i="3"/>
  <c r="T382" i="3"/>
  <c r="U382" i="3"/>
  <c r="V382" i="3"/>
  <c r="W382" i="3"/>
  <c r="X382" i="3"/>
  <c r="Y382" i="3"/>
  <c r="Z382" i="3"/>
  <c r="AA382" i="3"/>
  <c r="AB382" i="3"/>
  <c r="AC382" i="3"/>
  <c r="AD382" i="3"/>
  <c r="AE382" i="3"/>
  <c r="AF382" i="3"/>
  <c r="AG382" i="3"/>
  <c r="AH382" i="3"/>
  <c r="AI382" i="3"/>
  <c r="AJ382" i="3"/>
  <c r="AK382" i="3"/>
  <c r="AL382" i="3"/>
  <c r="AM382" i="3"/>
  <c r="AN382" i="3"/>
  <c r="AO382" i="3"/>
  <c r="AP382" i="3"/>
  <c r="AQ382" i="3"/>
  <c r="AR382" i="3"/>
  <c r="AS382" i="3"/>
  <c r="AT382" i="3"/>
  <c r="AU382" i="3"/>
  <c r="AV382" i="3"/>
  <c r="AW382" i="3"/>
  <c r="AX382" i="3"/>
  <c r="AY382" i="3"/>
  <c r="AZ382" i="3"/>
  <c r="BA382" i="3"/>
  <c r="BB382" i="3"/>
  <c r="BC382" i="3"/>
  <c r="BD382" i="3"/>
  <c r="BE382" i="3"/>
  <c r="BF382" i="3"/>
  <c r="BG382" i="3"/>
  <c r="BH382" i="3"/>
  <c r="BI382" i="3"/>
  <c r="BJ382" i="3"/>
  <c r="BK382" i="3"/>
  <c r="BL382" i="3"/>
  <c r="BM382" i="3"/>
  <c r="BN382" i="3"/>
  <c r="BO382" i="3"/>
  <c r="BP382" i="3"/>
  <c r="BQ382" i="3"/>
  <c r="BR382" i="3"/>
  <c r="BS382" i="3"/>
  <c r="BT382" i="3"/>
  <c r="BU382" i="3"/>
  <c r="BV382" i="3"/>
  <c r="BW382" i="3"/>
  <c r="BX382" i="3"/>
  <c r="BY382" i="3"/>
  <c r="BZ382" i="3"/>
  <c r="CA382" i="3"/>
  <c r="CB382" i="3"/>
  <c r="CC382" i="3"/>
  <c r="CD382" i="3"/>
  <c r="CE382" i="3"/>
  <c r="CF382" i="3"/>
  <c r="CG382" i="3"/>
  <c r="CH382" i="3"/>
  <c r="CI382" i="3"/>
  <c r="CJ382" i="3"/>
  <c r="CK382" i="3"/>
  <c r="CL382" i="3"/>
  <c r="CM382" i="3"/>
  <c r="CN382" i="3"/>
  <c r="CO382" i="3"/>
  <c r="CP382" i="3"/>
  <c r="CQ382" i="3"/>
  <c r="CR382" i="3"/>
  <c r="CS382" i="3"/>
  <c r="CT382" i="3"/>
  <c r="CU382" i="3"/>
  <c r="CV382" i="3"/>
  <c r="CW382" i="3"/>
  <c r="CX382" i="3"/>
  <c r="CY382" i="3"/>
  <c r="CZ382" i="3"/>
  <c r="DA382" i="3"/>
  <c r="DE382" i="3"/>
  <c r="DF382" i="3"/>
  <c r="DI382" i="3"/>
  <c r="DJ382" i="3"/>
  <c r="DK382" i="3"/>
  <c r="DL382" i="3"/>
  <c r="DM382" i="3"/>
  <c r="DN382" i="3"/>
  <c r="G362" i="3"/>
  <c r="G363" i="3"/>
  <c r="G364" i="3"/>
  <c r="G365" i="3"/>
  <c r="G366" i="3"/>
  <c r="G367" i="3"/>
  <c r="G368" i="3"/>
  <c r="G369" i="3"/>
  <c r="G370" i="3"/>
  <c r="G371" i="3"/>
  <c r="G372" i="3"/>
  <c r="G373" i="3"/>
  <c r="G374" i="3"/>
  <c r="G375" i="3"/>
  <c r="G376" i="3"/>
  <c r="G377" i="3"/>
  <c r="G378" i="3"/>
  <c r="G379" i="3"/>
  <c r="G380" i="3"/>
  <c r="G381" i="3"/>
  <c r="G382" i="3"/>
  <c r="CM318" i="3"/>
  <c r="CM319" i="3"/>
  <c r="CM320" i="3"/>
  <c r="CM321" i="3"/>
  <c r="CM322" i="3"/>
  <c r="CM323" i="3"/>
  <c r="CM324" i="3"/>
  <c r="CM325" i="3"/>
  <c r="CM326" i="3"/>
  <c r="CM327" i="3"/>
  <c r="CM328" i="3"/>
  <c r="CM329" i="3"/>
  <c r="CM330" i="3"/>
  <c r="CM331" i="3"/>
  <c r="CM332" i="3"/>
  <c r="CM333" i="3"/>
  <c r="CM334" i="3"/>
  <c r="CM335" i="3"/>
  <c r="CM336" i="3"/>
  <c r="CM337" i="3"/>
  <c r="CM338" i="3"/>
  <c r="CM274" i="3"/>
  <c r="CM275" i="3"/>
  <c r="CM276" i="3"/>
  <c r="CM277" i="3"/>
  <c r="CM278" i="3"/>
  <c r="CM279" i="3"/>
  <c r="CM280" i="3"/>
  <c r="CM281" i="3"/>
  <c r="CM282" i="3"/>
  <c r="CM283" i="3"/>
  <c r="CM284" i="3"/>
  <c r="CM285" i="3"/>
  <c r="CM286" i="3"/>
  <c r="CM287" i="3"/>
  <c r="CM288" i="3"/>
  <c r="CM289" i="3"/>
  <c r="CM290" i="3"/>
  <c r="CM291" i="3"/>
  <c r="CM292" i="3"/>
  <c r="CM293" i="3"/>
  <c r="CM294" i="3"/>
  <c r="CD274" i="3"/>
  <c r="CE274" i="3"/>
  <c r="CF274" i="3"/>
  <c r="CD275" i="3"/>
  <c r="CE275" i="3"/>
  <c r="CF275" i="3"/>
  <c r="CD276" i="3"/>
  <c r="CE276" i="3"/>
  <c r="CF276" i="3"/>
  <c r="CD277" i="3"/>
  <c r="CE277" i="3"/>
  <c r="CF277" i="3"/>
  <c r="CD278" i="3"/>
  <c r="CE278" i="3"/>
  <c r="CF278" i="3"/>
  <c r="CD279" i="3"/>
  <c r="CE279" i="3"/>
  <c r="CF279" i="3"/>
  <c r="CD280" i="3"/>
  <c r="CE280" i="3"/>
  <c r="CF280" i="3"/>
  <c r="CD281" i="3"/>
  <c r="CE281" i="3"/>
  <c r="CF281" i="3"/>
  <c r="CD282" i="3"/>
  <c r="CE282" i="3"/>
  <c r="CF282" i="3"/>
  <c r="CD283" i="3"/>
  <c r="CE283" i="3"/>
  <c r="CF283" i="3"/>
  <c r="CD284" i="3"/>
  <c r="CE284" i="3"/>
  <c r="CF284" i="3"/>
  <c r="CD285" i="3"/>
  <c r="CE285" i="3"/>
  <c r="CF285" i="3"/>
  <c r="CD286" i="3"/>
  <c r="CE286" i="3"/>
  <c r="CF286" i="3"/>
  <c r="CD287" i="3"/>
  <c r="CE287" i="3"/>
  <c r="CF287" i="3"/>
  <c r="CD288" i="3"/>
  <c r="CE288" i="3"/>
  <c r="CF288" i="3"/>
  <c r="CD289" i="3"/>
  <c r="CE289" i="3"/>
  <c r="CF289" i="3"/>
  <c r="CD290" i="3"/>
  <c r="CE290" i="3"/>
  <c r="CF290" i="3"/>
  <c r="CD291" i="3"/>
  <c r="CE291" i="3"/>
  <c r="CF291" i="3"/>
  <c r="CD292" i="3"/>
  <c r="CE292" i="3"/>
  <c r="CF292" i="3"/>
  <c r="CD293" i="3"/>
  <c r="CE293" i="3"/>
  <c r="CF293" i="3"/>
  <c r="CD294" i="3"/>
  <c r="CE294" i="3"/>
  <c r="CF294" i="3"/>
  <c r="CD318" i="3"/>
  <c r="CE318" i="3"/>
  <c r="CF318" i="3"/>
  <c r="CD319" i="3"/>
  <c r="CE319" i="3"/>
  <c r="CF319" i="3"/>
  <c r="CD320" i="3"/>
  <c r="CE320" i="3"/>
  <c r="CF320" i="3"/>
  <c r="CD321" i="3"/>
  <c r="CE321" i="3"/>
  <c r="CF321" i="3"/>
  <c r="CD322" i="3"/>
  <c r="CE322" i="3"/>
  <c r="CF322" i="3"/>
  <c r="CD323" i="3"/>
  <c r="CE323" i="3"/>
  <c r="CF323" i="3"/>
  <c r="CD324" i="3"/>
  <c r="CE324" i="3"/>
  <c r="CF324" i="3"/>
  <c r="CD325" i="3"/>
  <c r="CE325" i="3"/>
  <c r="CF325" i="3"/>
  <c r="CD326" i="3"/>
  <c r="CE326" i="3"/>
  <c r="CF326" i="3"/>
  <c r="CD327" i="3"/>
  <c r="CE327" i="3"/>
  <c r="CF327" i="3"/>
  <c r="CD328" i="3"/>
  <c r="CE328" i="3"/>
  <c r="CF328" i="3"/>
  <c r="CD329" i="3"/>
  <c r="CE329" i="3"/>
  <c r="CF329" i="3"/>
  <c r="CD330" i="3"/>
  <c r="CE330" i="3"/>
  <c r="CF330" i="3"/>
  <c r="CD331" i="3"/>
  <c r="CE331" i="3"/>
  <c r="CF331" i="3"/>
  <c r="CD332" i="3"/>
  <c r="CE332" i="3"/>
  <c r="CF332" i="3"/>
  <c r="CD333" i="3"/>
  <c r="CE333" i="3"/>
  <c r="CF333" i="3"/>
  <c r="CD334" i="3"/>
  <c r="CE334" i="3"/>
  <c r="CF334" i="3"/>
  <c r="CD335" i="3"/>
  <c r="CE335" i="3"/>
  <c r="CF335" i="3"/>
  <c r="CD336" i="3"/>
  <c r="CE336" i="3"/>
  <c r="CF336" i="3"/>
  <c r="CD337" i="3"/>
  <c r="CE337" i="3"/>
  <c r="CF337" i="3"/>
  <c r="CD338" i="3"/>
  <c r="CE338" i="3"/>
  <c r="CF338" i="3"/>
  <c r="BE318" i="3"/>
  <c r="BF318" i="3"/>
  <c r="BG318" i="3"/>
  <c r="BE319" i="3"/>
  <c r="BF319" i="3"/>
  <c r="BG319" i="3"/>
  <c r="BE320" i="3"/>
  <c r="BF320" i="3"/>
  <c r="BG320" i="3"/>
  <c r="BE321" i="3"/>
  <c r="BF321" i="3"/>
  <c r="BG321" i="3"/>
  <c r="BE322" i="3"/>
  <c r="BF322" i="3"/>
  <c r="BG322" i="3"/>
  <c r="BE323" i="3"/>
  <c r="BF323" i="3"/>
  <c r="BG323" i="3"/>
  <c r="BE324" i="3"/>
  <c r="BF324" i="3"/>
  <c r="BG324" i="3"/>
  <c r="BE325" i="3"/>
  <c r="BF325" i="3"/>
  <c r="BG325" i="3"/>
  <c r="BE326" i="3"/>
  <c r="BF326" i="3"/>
  <c r="BG326" i="3"/>
  <c r="BE327" i="3"/>
  <c r="BF327" i="3"/>
  <c r="BG327" i="3"/>
  <c r="BE328" i="3"/>
  <c r="BF328" i="3"/>
  <c r="BG328" i="3"/>
  <c r="BE329" i="3"/>
  <c r="BF329" i="3"/>
  <c r="BG329" i="3"/>
  <c r="BE330" i="3"/>
  <c r="BF330" i="3"/>
  <c r="BG330" i="3"/>
  <c r="BE331" i="3"/>
  <c r="BF331" i="3"/>
  <c r="BG331" i="3"/>
  <c r="BE332" i="3"/>
  <c r="BF332" i="3"/>
  <c r="BG332" i="3"/>
  <c r="BE333" i="3"/>
  <c r="BF333" i="3"/>
  <c r="BG333" i="3"/>
  <c r="BE334" i="3"/>
  <c r="BF334" i="3"/>
  <c r="BG334" i="3"/>
  <c r="BE335" i="3"/>
  <c r="BF335" i="3"/>
  <c r="BG335" i="3"/>
  <c r="BE336" i="3"/>
  <c r="BF336" i="3"/>
  <c r="BG336" i="3"/>
  <c r="BE337" i="3"/>
  <c r="BF337" i="3"/>
  <c r="BG337" i="3"/>
  <c r="BE338" i="3"/>
  <c r="BF338" i="3"/>
  <c r="BG338" i="3"/>
  <c r="BE274" i="3"/>
  <c r="BF274" i="3"/>
  <c r="BG274" i="3"/>
  <c r="BE275" i="3"/>
  <c r="BF275" i="3"/>
  <c r="BG275" i="3"/>
  <c r="BE276" i="3"/>
  <c r="BF276" i="3"/>
  <c r="BG276" i="3"/>
  <c r="BE277" i="3"/>
  <c r="BF277" i="3"/>
  <c r="BG277" i="3"/>
  <c r="BE278" i="3"/>
  <c r="BF278" i="3"/>
  <c r="BG278" i="3"/>
  <c r="BE279" i="3"/>
  <c r="BF279" i="3"/>
  <c r="BG279" i="3"/>
  <c r="BE280" i="3"/>
  <c r="BF280" i="3"/>
  <c r="BG280" i="3"/>
  <c r="BE281" i="3"/>
  <c r="BF281" i="3"/>
  <c r="BG281" i="3"/>
  <c r="BE282" i="3"/>
  <c r="BF282" i="3"/>
  <c r="BG282" i="3"/>
  <c r="BE283" i="3"/>
  <c r="BF283" i="3"/>
  <c r="BG283" i="3"/>
  <c r="BE284" i="3"/>
  <c r="BF284" i="3"/>
  <c r="BG284" i="3"/>
  <c r="BE285" i="3"/>
  <c r="BF285" i="3"/>
  <c r="BG285" i="3"/>
  <c r="BE286" i="3"/>
  <c r="BF286" i="3"/>
  <c r="BG286" i="3"/>
  <c r="BE287" i="3"/>
  <c r="BF287" i="3"/>
  <c r="BG287" i="3"/>
  <c r="BE288" i="3"/>
  <c r="BF288" i="3"/>
  <c r="BG288" i="3"/>
  <c r="BE289" i="3"/>
  <c r="BF289" i="3"/>
  <c r="BG289" i="3"/>
  <c r="BE290" i="3"/>
  <c r="BF290" i="3"/>
  <c r="BG290" i="3"/>
  <c r="BE291" i="3"/>
  <c r="BF291" i="3"/>
  <c r="BG291" i="3"/>
  <c r="BE292" i="3"/>
  <c r="BF292" i="3"/>
  <c r="BG292" i="3"/>
  <c r="BE293" i="3"/>
  <c r="BF293" i="3"/>
  <c r="BG293" i="3"/>
  <c r="BE294" i="3"/>
  <c r="BF294" i="3"/>
  <c r="BG294" i="3"/>
  <c r="AY318" i="3"/>
  <c r="AZ318" i="3"/>
  <c r="BA318" i="3"/>
  <c r="AY319" i="3"/>
  <c r="AZ319" i="3"/>
  <c r="BA319" i="3"/>
  <c r="AY320" i="3"/>
  <c r="AZ320" i="3"/>
  <c r="BA320" i="3"/>
  <c r="AY321" i="3"/>
  <c r="AZ321" i="3"/>
  <c r="BA321" i="3"/>
  <c r="AY322" i="3"/>
  <c r="AZ322" i="3"/>
  <c r="BA322" i="3"/>
  <c r="AY323" i="3"/>
  <c r="AZ323" i="3"/>
  <c r="BA323" i="3"/>
  <c r="AY324" i="3"/>
  <c r="AZ324" i="3"/>
  <c r="BA324" i="3"/>
  <c r="AY325" i="3"/>
  <c r="AZ325" i="3"/>
  <c r="BA325" i="3"/>
  <c r="AY326" i="3"/>
  <c r="AZ326" i="3"/>
  <c r="BA326" i="3"/>
  <c r="AY327" i="3"/>
  <c r="AZ327" i="3"/>
  <c r="BA327" i="3"/>
  <c r="AY328" i="3"/>
  <c r="AZ328" i="3"/>
  <c r="BA328" i="3"/>
  <c r="AY329" i="3"/>
  <c r="AZ329" i="3"/>
  <c r="BA329" i="3"/>
  <c r="AY330" i="3"/>
  <c r="AZ330" i="3"/>
  <c r="BA330" i="3"/>
  <c r="AY331" i="3"/>
  <c r="AZ331" i="3"/>
  <c r="BA331" i="3"/>
  <c r="AY332" i="3"/>
  <c r="AZ332" i="3"/>
  <c r="BA332" i="3"/>
  <c r="AY333" i="3"/>
  <c r="AZ333" i="3"/>
  <c r="BA333" i="3"/>
  <c r="AY334" i="3"/>
  <c r="AZ334" i="3"/>
  <c r="BA334" i="3"/>
  <c r="AY335" i="3"/>
  <c r="AZ335" i="3"/>
  <c r="BA335" i="3"/>
  <c r="AY336" i="3"/>
  <c r="AZ336" i="3"/>
  <c r="BA336" i="3"/>
  <c r="AY337" i="3"/>
  <c r="AZ337" i="3"/>
  <c r="BA337" i="3"/>
  <c r="AY338" i="3"/>
  <c r="AZ338" i="3"/>
  <c r="BA338" i="3"/>
  <c r="BA274" i="3"/>
  <c r="BA275" i="3"/>
  <c r="BA276" i="3"/>
  <c r="BA277" i="3"/>
  <c r="BA278" i="3"/>
  <c r="BA279" i="3"/>
  <c r="BA280" i="3"/>
  <c r="BA281" i="3"/>
  <c r="BA282" i="3"/>
  <c r="BA283" i="3"/>
  <c r="BA284" i="3"/>
  <c r="BA285" i="3"/>
  <c r="BA286" i="3"/>
  <c r="BA287" i="3"/>
  <c r="BA288" i="3"/>
  <c r="BA289" i="3"/>
  <c r="BA290" i="3"/>
  <c r="BA291" i="3"/>
  <c r="BA292" i="3"/>
  <c r="BA293" i="3"/>
  <c r="BA294" i="3"/>
  <c r="AZ274" i="3"/>
  <c r="AZ275" i="3"/>
  <c r="AZ276" i="3"/>
  <c r="AZ277" i="3"/>
  <c r="AZ278" i="3"/>
  <c r="AZ279" i="3"/>
  <c r="AZ280" i="3"/>
  <c r="AZ281" i="3"/>
  <c r="AZ282" i="3"/>
  <c r="AZ283" i="3"/>
  <c r="AZ284" i="3"/>
  <c r="AZ285" i="3"/>
  <c r="AZ286" i="3"/>
  <c r="AZ287" i="3"/>
  <c r="AZ288" i="3"/>
  <c r="AZ289" i="3"/>
  <c r="AZ290" i="3"/>
  <c r="AZ291" i="3"/>
  <c r="AZ292" i="3"/>
  <c r="AZ293" i="3"/>
  <c r="AZ294" i="3"/>
  <c r="AY274" i="3"/>
  <c r="AY275" i="3"/>
  <c r="AY276" i="3"/>
  <c r="AY277" i="3"/>
  <c r="AY278" i="3"/>
  <c r="AY279" i="3"/>
  <c r="AY280" i="3"/>
  <c r="AY281" i="3"/>
  <c r="AY282" i="3"/>
  <c r="AY283" i="3"/>
  <c r="AY284" i="3"/>
  <c r="AY285" i="3"/>
  <c r="AY286" i="3"/>
  <c r="AY287" i="3"/>
  <c r="AY288" i="3"/>
  <c r="AY289" i="3"/>
  <c r="AY290" i="3"/>
  <c r="AY291" i="3"/>
  <c r="AY292" i="3"/>
  <c r="AY293" i="3"/>
  <c r="AY294" i="3"/>
  <c r="E404" i="3"/>
  <c r="AW338" i="3"/>
  <c r="AW337" i="3"/>
  <c r="AW336" i="3"/>
  <c r="AW335" i="3"/>
  <c r="AW334" i="3"/>
  <c r="AW333" i="3"/>
  <c r="AW332" i="3"/>
  <c r="AW331" i="3"/>
  <c r="AW330" i="3"/>
  <c r="AW348" i="3" s="1"/>
  <c r="AW329" i="3"/>
  <c r="AW328" i="3"/>
  <c r="AW327" i="3"/>
  <c r="AW326" i="3"/>
  <c r="AW325" i="3"/>
  <c r="AW324" i="3"/>
  <c r="AW323" i="3"/>
  <c r="AW322" i="3"/>
  <c r="AW321" i="3"/>
  <c r="AW320" i="3"/>
  <c r="AW319" i="3"/>
  <c r="AW318" i="3"/>
  <c r="AW294" i="3"/>
  <c r="AW293" i="3"/>
  <c r="AW292" i="3"/>
  <c r="AW291" i="3"/>
  <c r="AW290" i="3"/>
  <c r="AW289" i="3"/>
  <c r="AW288" i="3"/>
  <c r="AW287" i="3"/>
  <c r="AW286" i="3"/>
  <c r="AW285" i="3"/>
  <c r="AW284" i="3"/>
  <c r="AW283" i="3"/>
  <c r="AW282" i="3"/>
  <c r="AW281" i="3"/>
  <c r="AW280" i="3"/>
  <c r="AW279" i="3"/>
  <c r="AW278" i="3"/>
  <c r="AW277" i="3"/>
  <c r="AW276" i="3"/>
  <c r="AW275" i="3"/>
  <c r="AW274" i="3"/>
  <c r="E402" i="3"/>
  <c r="E403" i="3"/>
  <c r="D391" i="3"/>
  <c r="D389" i="3"/>
  <c r="C395" i="3" s="1"/>
  <c r="B395" i="3"/>
  <c r="C398" i="3" s="1"/>
  <c r="E389" i="3"/>
  <c r="D395" i="3" s="1"/>
  <c r="D387" i="3"/>
  <c r="F362" i="3"/>
  <c r="Z246" i="3"/>
  <c r="Z440" i="3" s="1"/>
  <c r="DI226" i="3"/>
  <c r="DJ226" i="3"/>
  <c r="DK226" i="3"/>
  <c r="DL226" i="3"/>
  <c r="DM226" i="3"/>
  <c r="DN226" i="3"/>
  <c r="DI227" i="3"/>
  <c r="DJ227" i="3"/>
  <c r="DK227" i="3"/>
  <c r="DL227" i="3"/>
  <c r="DM227" i="3"/>
  <c r="DN227" i="3"/>
  <c r="DI228" i="3"/>
  <c r="DJ228" i="3"/>
  <c r="DK228" i="3"/>
  <c r="DL228" i="3"/>
  <c r="DM228" i="3"/>
  <c r="DN228" i="3"/>
  <c r="DI229" i="3"/>
  <c r="DJ229" i="3"/>
  <c r="DK229" i="3"/>
  <c r="DL229" i="3"/>
  <c r="DM229" i="3"/>
  <c r="DN229" i="3"/>
  <c r="DI230" i="3"/>
  <c r="DJ230" i="3"/>
  <c r="DK230" i="3"/>
  <c r="DL230" i="3"/>
  <c r="DM230" i="3"/>
  <c r="DN230" i="3"/>
  <c r="DI231" i="3"/>
  <c r="DJ231" i="3"/>
  <c r="DK231" i="3"/>
  <c r="DL231" i="3"/>
  <c r="DM231" i="3"/>
  <c r="DN231" i="3"/>
  <c r="DI232" i="3"/>
  <c r="DJ232" i="3"/>
  <c r="DK232" i="3"/>
  <c r="DL232" i="3"/>
  <c r="DM232" i="3"/>
  <c r="DN232" i="3"/>
  <c r="DI233" i="3"/>
  <c r="DJ233" i="3"/>
  <c r="DK233" i="3"/>
  <c r="DL233" i="3"/>
  <c r="DM233" i="3"/>
  <c r="DN233" i="3"/>
  <c r="DI234" i="3"/>
  <c r="DJ234" i="3"/>
  <c r="DK234" i="3"/>
  <c r="DL234" i="3"/>
  <c r="DM234" i="3"/>
  <c r="DN234" i="3"/>
  <c r="DI235" i="3"/>
  <c r="DJ235" i="3"/>
  <c r="DK235" i="3"/>
  <c r="DL235" i="3"/>
  <c r="DM235" i="3"/>
  <c r="DN235" i="3"/>
  <c r="DI236" i="3"/>
  <c r="DJ236" i="3"/>
  <c r="DK236" i="3"/>
  <c r="DL236" i="3"/>
  <c r="DM236" i="3"/>
  <c r="DN236" i="3"/>
  <c r="DI237" i="3"/>
  <c r="DJ237" i="3"/>
  <c r="DK237" i="3"/>
  <c r="DL237" i="3"/>
  <c r="DM237" i="3"/>
  <c r="DN237" i="3"/>
  <c r="DN258" i="3" s="1"/>
  <c r="F61" i="5" s="1"/>
  <c r="DI238" i="3"/>
  <c r="DJ238" i="3"/>
  <c r="DK238" i="3"/>
  <c r="DL238" i="3"/>
  <c r="DM238" i="3"/>
  <c r="DN238" i="3"/>
  <c r="DI239" i="3"/>
  <c r="DJ239" i="3"/>
  <c r="DK239" i="3"/>
  <c r="DL239" i="3"/>
  <c r="DM239" i="3"/>
  <c r="DN239" i="3"/>
  <c r="DI240" i="3"/>
  <c r="DJ240" i="3"/>
  <c r="DK240" i="3"/>
  <c r="DL240" i="3"/>
  <c r="DM240" i="3"/>
  <c r="DN240" i="3"/>
  <c r="DI241" i="3"/>
  <c r="DJ241" i="3"/>
  <c r="DK241" i="3"/>
  <c r="DL241" i="3"/>
  <c r="DM241" i="3"/>
  <c r="DN241" i="3"/>
  <c r="DI242" i="3"/>
  <c r="DJ242" i="3"/>
  <c r="DK242" i="3"/>
  <c r="DL242" i="3"/>
  <c r="DM242" i="3"/>
  <c r="DN242" i="3"/>
  <c r="DI243" i="3"/>
  <c r="DJ243" i="3"/>
  <c r="DK243" i="3"/>
  <c r="DL243" i="3"/>
  <c r="DM243" i="3"/>
  <c r="DN243" i="3"/>
  <c r="DI244" i="3"/>
  <c r="DJ244" i="3"/>
  <c r="DK244" i="3"/>
  <c r="DL244" i="3"/>
  <c r="DM244" i="3"/>
  <c r="DN244" i="3"/>
  <c r="DI245" i="3"/>
  <c r="DJ245" i="3"/>
  <c r="DK245" i="3"/>
  <c r="DL245" i="3"/>
  <c r="DM245" i="3"/>
  <c r="DN245" i="3"/>
  <c r="DI246" i="3"/>
  <c r="DJ246" i="3"/>
  <c r="DK246" i="3"/>
  <c r="DL246" i="3"/>
  <c r="DM246" i="3"/>
  <c r="DN246" i="3"/>
  <c r="DI274" i="3"/>
  <c r="DJ274" i="3"/>
  <c r="DK274" i="3"/>
  <c r="DL274" i="3"/>
  <c r="DM274" i="3"/>
  <c r="DN274" i="3"/>
  <c r="DI275" i="3"/>
  <c r="DJ275" i="3"/>
  <c r="DK275" i="3"/>
  <c r="DL275" i="3"/>
  <c r="DM275" i="3"/>
  <c r="DN275" i="3"/>
  <c r="DI276" i="3"/>
  <c r="DJ276" i="3"/>
  <c r="DK276" i="3"/>
  <c r="DL276" i="3"/>
  <c r="DM276" i="3"/>
  <c r="DN276" i="3"/>
  <c r="DI277" i="3"/>
  <c r="DJ277" i="3"/>
  <c r="DK277" i="3"/>
  <c r="DL277" i="3"/>
  <c r="DM277" i="3"/>
  <c r="DN277" i="3"/>
  <c r="DI278" i="3"/>
  <c r="DJ278" i="3"/>
  <c r="DK278" i="3"/>
  <c r="DL278" i="3"/>
  <c r="DM278" i="3"/>
  <c r="DN278" i="3"/>
  <c r="DI279" i="3"/>
  <c r="DJ279" i="3"/>
  <c r="DK279" i="3"/>
  <c r="DL279" i="3"/>
  <c r="DM279" i="3"/>
  <c r="DN279" i="3"/>
  <c r="DI280" i="3"/>
  <c r="DJ280" i="3"/>
  <c r="DK280" i="3"/>
  <c r="DL280" i="3"/>
  <c r="DM280" i="3"/>
  <c r="DN280" i="3"/>
  <c r="DI281" i="3"/>
  <c r="DJ281" i="3"/>
  <c r="DK281" i="3"/>
  <c r="DL281" i="3"/>
  <c r="DM281" i="3"/>
  <c r="DN281" i="3"/>
  <c r="DI282" i="3"/>
  <c r="DJ282" i="3"/>
  <c r="DK282" i="3"/>
  <c r="DL282" i="3"/>
  <c r="DM282" i="3"/>
  <c r="DN282" i="3"/>
  <c r="DI283" i="3"/>
  <c r="DJ283" i="3"/>
  <c r="DK283" i="3"/>
  <c r="DL283" i="3"/>
  <c r="DM283" i="3"/>
  <c r="DN283" i="3"/>
  <c r="DI284" i="3"/>
  <c r="DJ284" i="3"/>
  <c r="DK284" i="3"/>
  <c r="DL284" i="3"/>
  <c r="DM284" i="3"/>
  <c r="DN284" i="3"/>
  <c r="DI285" i="3"/>
  <c r="DJ285" i="3"/>
  <c r="DK285" i="3"/>
  <c r="DL285" i="3"/>
  <c r="DM285" i="3"/>
  <c r="DN285" i="3"/>
  <c r="DI286" i="3"/>
  <c r="DJ286" i="3"/>
  <c r="DK286" i="3"/>
  <c r="DL286" i="3"/>
  <c r="DM286" i="3"/>
  <c r="DN286" i="3"/>
  <c r="DI287" i="3"/>
  <c r="DJ287" i="3"/>
  <c r="DK287" i="3"/>
  <c r="DL287" i="3"/>
  <c r="DM287" i="3"/>
  <c r="DN287" i="3"/>
  <c r="DI288" i="3"/>
  <c r="DJ288" i="3"/>
  <c r="DK288" i="3"/>
  <c r="DL288" i="3"/>
  <c r="DM288" i="3"/>
  <c r="DN288" i="3"/>
  <c r="DI289" i="3"/>
  <c r="DJ289" i="3"/>
  <c r="DK289" i="3"/>
  <c r="DL289" i="3"/>
  <c r="DM289" i="3"/>
  <c r="DN289" i="3"/>
  <c r="DI290" i="3"/>
  <c r="DJ290" i="3"/>
  <c r="DK290" i="3"/>
  <c r="DL290" i="3"/>
  <c r="DM290" i="3"/>
  <c r="DN290" i="3"/>
  <c r="DI291" i="3"/>
  <c r="DJ291" i="3"/>
  <c r="DK291" i="3"/>
  <c r="DL291" i="3"/>
  <c r="DM291" i="3"/>
  <c r="DN291" i="3"/>
  <c r="DI292" i="3"/>
  <c r="DJ292" i="3"/>
  <c r="DK292" i="3"/>
  <c r="DL292" i="3"/>
  <c r="DM292" i="3"/>
  <c r="DN292" i="3"/>
  <c r="DI293" i="3"/>
  <c r="DJ293" i="3"/>
  <c r="DK293" i="3"/>
  <c r="DL293" i="3"/>
  <c r="DM293" i="3"/>
  <c r="DN293" i="3"/>
  <c r="DI294" i="3"/>
  <c r="DJ294" i="3"/>
  <c r="DK294" i="3"/>
  <c r="DL294" i="3"/>
  <c r="DM294" i="3"/>
  <c r="DN294" i="3"/>
  <c r="DI318" i="3"/>
  <c r="DJ318" i="3"/>
  <c r="DK318" i="3"/>
  <c r="DL318" i="3"/>
  <c r="DM318" i="3"/>
  <c r="DN318" i="3"/>
  <c r="DI319" i="3"/>
  <c r="DJ319" i="3"/>
  <c r="DK319" i="3"/>
  <c r="DL319" i="3"/>
  <c r="DM319" i="3"/>
  <c r="DN319" i="3"/>
  <c r="DI320" i="3"/>
  <c r="DJ320" i="3"/>
  <c r="DK320" i="3"/>
  <c r="DL320" i="3"/>
  <c r="DM320" i="3"/>
  <c r="DN320" i="3"/>
  <c r="DI321" i="3"/>
  <c r="DJ321" i="3"/>
  <c r="DK321" i="3"/>
  <c r="DL321" i="3"/>
  <c r="DM321" i="3"/>
  <c r="DN321" i="3"/>
  <c r="DI322" i="3"/>
  <c r="DJ322" i="3"/>
  <c r="DK322" i="3"/>
  <c r="DL322" i="3"/>
  <c r="DM322" i="3"/>
  <c r="DN322" i="3"/>
  <c r="DI323" i="3"/>
  <c r="DJ323" i="3"/>
  <c r="DK323" i="3"/>
  <c r="DL323" i="3"/>
  <c r="DM323" i="3"/>
  <c r="DN323" i="3"/>
  <c r="DI324" i="3"/>
  <c r="DJ324" i="3"/>
  <c r="DK324" i="3"/>
  <c r="DL324" i="3"/>
  <c r="DM324" i="3"/>
  <c r="DN324" i="3"/>
  <c r="DI325" i="3"/>
  <c r="DJ325" i="3"/>
  <c r="DK325" i="3"/>
  <c r="DL325" i="3"/>
  <c r="DM325" i="3"/>
  <c r="DN325" i="3"/>
  <c r="DI326" i="3"/>
  <c r="DJ326" i="3"/>
  <c r="DK326" i="3"/>
  <c r="DL326" i="3"/>
  <c r="DM326" i="3"/>
  <c r="DN326" i="3"/>
  <c r="DI327" i="3"/>
  <c r="DJ327" i="3"/>
  <c r="DK327" i="3"/>
  <c r="DL327" i="3"/>
  <c r="DM327" i="3"/>
  <c r="DN327" i="3"/>
  <c r="DI328" i="3"/>
  <c r="DJ328" i="3"/>
  <c r="DK328" i="3"/>
  <c r="DL328" i="3"/>
  <c r="DM328" i="3"/>
  <c r="DN328" i="3"/>
  <c r="DI329" i="3"/>
  <c r="DJ329" i="3"/>
  <c r="DK329" i="3"/>
  <c r="DL329" i="3"/>
  <c r="DM329" i="3"/>
  <c r="DN329" i="3"/>
  <c r="DI330" i="3"/>
  <c r="DJ330" i="3"/>
  <c r="DK330" i="3"/>
  <c r="DL330" i="3"/>
  <c r="DM330" i="3"/>
  <c r="DN330" i="3"/>
  <c r="DI331" i="3"/>
  <c r="DJ331" i="3"/>
  <c r="DK331" i="3"/>
  <c r="DL331" i="3"/>
  <c r="DM331" i="3"/>
  <c r="DN331" i="3"/>
  <c r="DI332" i="3"/>
  <c r="DJ332" i="3"/>
  <c r="DK332" i="3"/>
  <c r="DL332" i="3"/>
  <c r="DM332" i="3"/>
  <c r="DN332" i="3"/>
  <c r="DI333" i="3"/>
  <c r="DJ333" i="3"/>
  <c r="DK333" i="3"/>
  <c r="DL333" i="3"/>
  <c r="DM333" i="3"/>
  <c r="DN333" i="3"/>
  <c r="DI334" i="3"/>
  <c r="DJ334" i="3"/>
  <c r="DK334" i="3"/>
  <c r="DL334" i="3"/>
  <c r="DM334" i="3"/>
  <c r="DN334" i="3"/>
  <c r="DI335" i="3"/>
  <c r="DJ335" i="3"/>
  <c r="DK335" i="3"/>
  <c r="DL335" i="3"/>
  <c r="DM335" i="3"/>
  <c r="DN335" i="3"/>
  <c r="DI336" i="3"/>
  <c r="DJ336" i="3"/>
  <c r="DK336" i="3"/>
  <c r="DL336" i="3"/>
  <c r="DM336" i="3"/>
  <c r="DN336" i="3"/>
  <c r="DI337" i="3"/>
  <c r="DJ337" i="3"/>
  <c r="DK337" i="3"/>
  <c r="DL337" i="3"/>
  <c r="DM337" i="3"/>
  <c r="DN337" i="3"/>
  <c r="DI338" i="3"/>
  <c r="DJ338" i="3"/>
  <c r="DK338" i="3"/>
  <c r="DL338" i="3"/>
  <c r="DM338" i="3"/>
  <c r="DN338" i="3"/>
  <c r="G226" i="3"/>
  <c r="G420" i="3" s="1"/>
  <c r="H226" i="3"/>
  <c r="H420" i="3" s="1"/>
  <c r="I226" i="3"/>
  <c r="J226" i="3"/>
  <c r="K226" i="3"/>
  <c r="K420" i="3" s="1"/>
  <c r="L226" i="3"/>
  <c r="M226" i="3"/>
  <c r="N226" i="3"/>
  <c r="N420" i="3" s="1"/>
  <c r="O226" i="3"/>
  <c r="P226" i="3"/>
  <c r="Q226" i="3"/>
  <c r="Q420" i="3" s="1"/>
  <c r="R226" i="3"/>
  <c r="R420" i="3" s="1"/>
  <c r="S226" i="3"/>
  <c r="S420" i="3" s="1"/>
  <c r="T226" i="3"/>
  <c r="U226" i="3"/>
  <c r="U420" i="3" s="1"/>
  <c r="V226" i="3"/>
  <c r="V420" i="3" s="1"/>
  <c r="W226" i="3"/>
  <c r="W420" i="3" s="1"/>
  <c r="X226" i="3"/>
  <c r="X420" i="3" s="1"/>
  <c r="Y226" i="3"/>
  <c r="Z226" i="3"/>
  <c r="Z420" i="3" s="1"/>
  <c r="AA226" i="3"/>
  <c r="AA420" i="3" s="1"/>
  <c r="AB226" i="3"/>
  <c r="AC226" i="3"/>
  <c r="AC420" i="3" s="1"/>
  <c r="AD226" i="3"/>
  <c r="AD420" i="3" s="1"/>
  <c r="AE226" i="3"/>
  <c r="AE420" i="3" s="1"/>
  <c r="AF226" i="3"/>
  <c r="AF420" i="3" s="1"/>
  <c r="AG226" i="3"/>
  <c r="AG420" i="3" s="1"/>
  <c r="AH226" i="3"/>
  <c r="AI226" i="3"/>
  <c r="AI420" i="3" s="1"/>
  <c r="AJ226" i="3"/>
  <c r="AJ420" i="3" s="1"/>
  <c r="AK226" i="3"/>
  <c r="AL226" i="3"/>
  <c r="AL420" i="3" s="1"/>
  <c r="AM226" i="3"/>
  <c r="AM420" i="3" s="1"/>
  <c r="AN226" i="3"/>
  <c r="AO226" i="3"/>
  <c r="AP226" i="3"/>
  <c r="AP420" i="3" s="1"/>
  <c r="AQ226" i="3"/>
  <c r="AQ420" i="3" s="1"/>
  <c r="AR226" i="3"/>
  <c r="AS226" i="3"/>
  <c r="AT226" i="3"/>
  <c r="AT420" i="3" s="1"/>
  <c r="AU226" i="3"/>
  <c r="AU420" i="3" s="1"/>
  <c r="AV226" i="3"/>
  <c r="AW226" i="3"/>
  <c r="AX226" i="3"/>
  <c r="AX420" i="3" s="1"/>
  <c r="AY226" i="3"/>
  <c r="AY420" i="3" s="1"/>
  <c r="AZ226" i="3"/>
  <c r="BA226" i="3"/>
  <c r="BE226" i="3"/>
  <c r="BF226" i="3"/>
  <c r="BG226" i="3"/>
  <c r="BH226" i="3"/>
  <c r="BI226" i="3"/>
  <c r="BJ226" i="3"/>
  <c r="BK226" i="3"/>
  <c r="BL226" i="3"/>
  <c r="BM226" i="3"/>
  <c r="BN226" i="3"/>
  <c r="BO226" i="3"/>
  <c r="BP226" i="3"/>
  <c r="BQ226" i="3"/>
  <c r="BR226" i="3"/>
  <c r="BS226" i="3"/>
  <c r="BT226" i="3"/>
  <c r="BU226" i="3"/>
  <c r="BV226" i="3"/>
  <c r="BW226" i="3"/>
  <c r="BX226" i="3"/>
  <c r="BY226" i="3"/>
  <c r="BZ226" i="3"/>
  <c r="CA226" i="3"/>
  <c r="CB226" i="3"/>
  <c r="CC226" i="3"/>
  <c r="CD226" i="3"/>
  <c r="CE226" i="3"/>
  <c r="CF226" i="3"/>
  <c r="CG226" i="3"/>
  <c r="CH226" i="3"/>
  <c r="CI226" i="3"/>
  <c r="CJ226" i="3"/>
  <c r="CK226" i="3"/>
  <c r="CL226" i="3"/>
  <c r="CM226" i="3"/>
  <c r="CN226" i="3"/>
  <c r="CO226" i="3"/>
  <c r="CP226" i="3"/>
  <c r="CQ226" i="3"/>
  <c r="CR226" i="3"/>
  <c r="CS226" i="3"/>
  <c r="CT226" i="3"/>
  <c r="CU226" i="3"/>
  <c r="CV226" i="3"/>
  <c r="CW226" i="3"/>
  <c r="CX226" i="3"/>
  <c r="CY226" i="3"/>
  <c r="CZ226" i="3"/>
  <c r="DA226" i="3"/>
  <c r="DB226" i="3"/>
  <c r="DC226" i="3"/>
  <c r="DD226" i="3"/>
  <c r="DE226" i="3"/>
  <c r="DF226" i="3"/>
  <c r="DG226" i="3"/>
  <c r="DH226" i="3"/>
  <c r="G227" i="3"/>
  <c r="G421" i="3" s="1"/>
  <c r="H227" i="3"/>
  <c r="H421" i="3" s="1"/>
  <c r="I227" i="3"/>
  <c r="I421" i="3" s="1"/>
  <c r="J227" i="3"/>
  <c r="J421" i="3" s="1"/>
  <c r="K227" i="3"/>
  <c r="K421" i="3" s="1"/>
  <c r="L227" i="3"/>
  <c r="L421" i="3" s="1"/>
  <c r="M227" i="3"/>
  <c r="M421" i="3" s="1"/>
  <c r="N227" i="3"/>
  <c r="N421" i="3" s="1"/>
  <c r="O227" i="3"/>
  <c r="O421" i="3" s="1"/>
  <c r="P227" i="3"/>
  <c r="P421" i="3" s="1"/>
  <c r="Q227" i="3"/>
  <c r="Q421" i="3" s="1"/>
  <c r="R227" i="3"/>
  <c r="R421" i="3" s="1"/>
  <c r="S227" i="3"/>
  <c r="S421" i="3" s="1"/>
  <c r="T227" i="3"/>
  <c r="T421" i="3" s="1"/>
  <c r="U227" i="3"/>
  <c r="U421" i="3" s="1"/>
  <c r="V227" i="3"/>
  <c r="V421" i="3" s="1"/>
  <c r="W227" i="3"/>
  <c r="W421" i="3" s="1"/>
  <c r="X227" i="3"/>
  <c r="X421" i="3" s="1"/>
  <c r="Y227" i="3"/>
  <c r="Y421" i="3" s="1"/>
  <c r="Z227" i="3"/>
  <c r="Z421" i="3" s="1"/>
  <c r="AA227" i="3"/>
  <c r="AA421" i="3" s="1"/>
  <c r="AB227" i="3"/>
  <c r="AB421" i="3" s="1"/>
  <c r="AC227" i="3"/>
  <c r="AC421" i="3" s="1"/>
  <c r="AD227" i="3"/>
  <c r="AD421" i="3" s="1"/>
  <c r="AE227" i="3"/>
  <c r="AE421" i="3" s="1"/>
  <c r="AF227" i="3"/>
  <c r="AF421" i="3" s="1"/>
  <c r="AG227" i="3"/>
  <c r="AG421" i="3" s="1"/>
  <c r="AH227" i="3"/>
  <c r="AI227" i="3"/>
  <c r="AI421" i="3" s="1"/>
  <c r="AJ227" i="3"/>
  <c r="AJ421" i="3" s="1"/>
  <c r="AK227" i="3"/>
  <c r="AK421" i="3" s="1"/>
  <c r="AL227" i="3"/>
  <c r="AL421" i="3" s="1"/>
  <c r="AM227" i="3"/>
  <c r="AM421" i="3" s="1"/>
  <c r="AN227" i="3"/>
  <c r="AN421" i="3" s="1"/>
  <c r="AO227" i="3"/>
  <c r="AO421" i="3" s="1"/>
  <c r="AP227" i="3"/>
  <c r="AQ227" i="3"/>
  <c r="AQ421" i="3" s="1"/>
  <c r="AR227" i="3"/>
  <c r="AR421" i="3" s="1"/>
  <c r="AS227" i="3"/>
  <c r="AS421" i="3" s="1"/>
  <c r="AT227" i="3"/>
  <c r="AU227" i="3"/>
  <c r="AU421" i="3" s="1"/>
  <c r="AV227" i="3"/>
  <c r="AV421" i="3" s="1"/>
  <c r="AW227" i="3"/>
  <c r="AW421" i="3" s="1"/>
  <c r="AX227" i="3"/>
  <c r="AY227" i="3"/>
  <c r="AY421" i="3" s="1"/>
  <c r="AZ227" i="3"/>
  <c r="AZ421" i="3" s="1"/>
  <c r="BA227" i="3"/>
  <c r="BE227" i="3"/>
  <c r="BF227" i="3"/>
  <c r="BG227" i="3"/>
  <c r="BH227" i="3"/>
  <c r="BI227" i="3"/>
  <c r="BJ227" i="3"/>
  <c r="BK227" i="3"/>
  <c r="BL227" i="3"/>
  <c r="BM227" i="3"/>
  <c r="BN227" i="3"/>
  <c r="BO227" i="3"/>
  <c r="BP227" i="3"/>
  <c r="BQ227" i="3"/>
  <c r="BR227" i="3"/>
  <c r="BS227" i="3"/>
  <c r="BT227" i="3"/>
  <c r="BU227" i="3"/>
  <c r="BV227" i="3"/>
  <c r="BW227" i="3"/>
  <c r="BX227" i="3"/>
  <c r="BY227" i="3"/>
  <c r="BZ227" i="3"/>
  <c r="CA227" i="3"/>
  <c r="CB227" i="3"/>
  <c r="CC227" i="3"/>
  <c r="CD227" i="3"/>
  <c r="CE227" i="3"/>
  <c r="CF227" i="3"/>
  <c r="CG227" i="3"/>
  <c r="CH227" i="3"/>
  <c r="CI227" i="3"/>
  <c r="CJ227" i="3"/>
  <c r="CK227" i="3"/>
  <c r="CL227" i="3"/>
  <c r="CM227" i="3"/>
  <c r="CN227" i="3"/>
  <c r="CO227" i="3"/>
  <c r="CP227" i="3"/>
  <c r="CQ227" i="3"/>
  <c r="CR227" i="3"/>
  <c r="CS227" i="3"/>
  <c r="CT227" i="3"/>
  <c r="CU227" i="3"/>
  <c r="CV227" i="3"/>
  <c r="CW227" i="3"/>
  <c r="CX227" i="3"/>
  <c r="CY227" i="3"/>
  <c r="CZ227" i="3"/>
  <c r="DA227" i="3"/>
  <c r="DB227" i="3"/>
  <c r="DC227" i="3"/>
  <c r="DD227" i="3"/>
  <c r="DE227" i="3"/>
  <c r="DF227" i="3"/>
  <c r="DG227" i="3"/>
  <c r="DH227" i="3"/>
  <c r="G228" i="3"/>
  <c r="G422" i="3" s="1"/>
  <c r="H228" i="3"/>
  <c r="H422" i="3" s="1"/>
  <c r="I228" i="3"/>
  <c r="I422" i="3" s="1"/>
  <c r="J228" i="3"/>
  <c r="J422" i="3" s="1"/>
  <c r="K228" i="3"/>
  <c r="K422" i="3" s="1"/>
  <c r="L228" i="3"/>
  <c r="L422" i="3" s="1"/>
  <c r="M228" i="3"/>
  <c r="M422" i="3" s="1"/>
  <c r="N228" i="3"/>
  <c r="N422" i="3" s="1"/>
  <c r="O228" i="3"/>
  <c r="O422" i="3" s="1"/>
  <c r="P228" i="3"/>
  <c r="P422" i="3" s="1"/>
  <c r="Q228" i="3"/>
  <c r="Q422" i="3" s="1"/>
  <c r="R228" i="3"/>
  <c r="R422" i="3" s="1"/>
  <c r="S228" i="3"/>
  <c r="S422" i="3" s="1"/>
  <c r="T228" i="3"/>
  <c r="T422" i="3" s="1"/>
  <c r="U228" i="3"/>
  <c r="U422" i="3" s="1"/>
  <c r="V228" i="3"/>
  <c r="V422" i="3" s="1"/>
  <c r="W228" i="3"/>
  <c r="W422" i="3" s="1"/>
  <c r="X228" i="3"/>
  <c r="X422" i="3" s="1"/>
  <c r="Y228" i="3"/>
  <c r="Y422" i="3" s="1"/>
  <c r="Z228" i="3"/>
  <c r="Z422" i="3" s="1"/>
  <c r="AA228" i="3"/>
  <c r="AA422" i="3" s="1"/>
  <c r="AB228" i="3"/>
  <c r="AB422" i="3" s="1"/>
  <c r="AC228" i="3"/>
  <c r="AC422" i="3" s="1"/>
  <c r="AD228" i="3"/>
  <c r="AD422" i="3" s="1"/>
  <c r="AE228" i="3"/>
  <c r="AF228" i="3"/>
  <c r="AF422" i="3" s="1"/>
  <c r="AG228" i="3"/>
  <c r="AG422" i="3" s="1"/>
  <c r="AH228" i="3"/>
  <c r="AH422" i="3" s="1"/>
  <c r="AI228" i="3"/>
  <c r="AI422" i="3" s="1"/>
  <c r="AJ228" i="3"/>
  <c r="AJ422" i="3" s="1"/>
  <c r="AK228" i="3"/>
  <c r="AK422" i="3" s="1"/>
  <c r="AL228" i="3"/>
  <c r="AL422" i="3" s="1"/>
  <c r="AM228" i="3"/>
  <c r="AM422" i="3" s="1"/>
  <c r="AN228" i="3"/>
  <c r="AN422" i="3" s="1"/>
  <c r="AO228" i="3"/>
  <c r="AO422" i="3" s="1"/>
  <c r="AP228" i="3"/>
  <c r="AP422" i="3" s="1"/>
  <c r="AQ228" i="3"/>
  <c r="AR228" i="3"/>
  <c r="AR422" i="3" s="1"/>
  <c r="AS228" i="3"/>
  <c r="AS422" i="3" s="1"/>
  <c r="AT228" i="3"/>
  <c r="AT422" i="3" s="1"/>
  <c r="AU228" i="3"/>
  <c r="AV228" i="3"/>
  <c r="AV422" i="3" s="1"/>
  <c r="AW228" i="3"/>
  <c r="AW422" i="3" s="1"/>
  <c r="AX228" i="3"/>
  <c r="AX422" i="3" s="1"/>
  <c r="AY228" i="3"/>
  <c r="AZ228" i="3"/>
  <c r="AZ422" i="3" s="1"/>
  <c r="BA228" i="3"/>
  <c r="BE228" i="3"/>
  <c r="BF228" i="3"/>
  <c r="BG228" i="3"/>
  <c r="BH228" i="3"/>
  <c r="BI228" i="3"/>
  <c r="BJ228" i="3"/>
  <c r="BK228" i="3"/>
  <c r="BL228" i="3"/>
  <c r="BM228" i="3"/>
  <c r="BN228" i="3"/>
  <c r="BO228" i="3"/>
  <c r="BP228" i="3"/>
  <c r="BQ228" i="3"/>
  <c r="BR228" i="3"/>
  <c r="BS228" i="3"/>
  <c r="BT228" i="3"/>
  <c r="BU228" i="3"/>
  <c r="BV228" i="3"/>
  <c r="BW228" i="3"/>
  <c r="BX228" i="3"/>
  <c r="BY228" i="3"/>
  <c r="BZ228" i="3"/>
  <c r="CA228" i="3"/>
  <c r="CB228" i="3"/>
  <c r="CC228" i="3"/>
  <c r="CD228" i="3"/>
  <c r="CE228" i="3"/>
  <c r="CF228" i="3"/>
  <c r="CG228" i="3"/>
  <c r="CH228" i="3"/>
  <c r="CI228" i="3"/>
  <c r="CJ228" i="3"/>
  <c r="CK228" i="3"/>
  <c r="CL228" i="3"/>
  <c r="CM228" i="3"/>
  <c r="CN228" i="3"/>
  <c r="CO228" i="3"/>
  <c r="CP228" i="3"/>
  <c r="CQ228" i="3"/>
  <c r="CR228" i="3"/>
  <c r="CS228" i="3"/>
  <c r="CT228" i="3"/>
  <c r="CU228" i="3"/>
  <c r="CV228" i="3"/>
  <c r="CW228" i="3"/>
  <c r="CX228" i="3"/>
  <c r="CY228" i="3"/>
  <c r="CZ228" i="3"/>
  <c r="DA228" i="3"/>
  <c r="DB228" i="3"/>
  <c r="DC228" i="3"/>
  <c r="DD228" i="3"/>
  <c r="DE228" i="3"/>
  <c r="DF228" i="3"/>
  <c r="DG228" i="3"/>
  <c r="DH228" i="3"/>
  <c r="G229" i="3"/>
  <c r="G423" i="3" s="1"/>
  <c r="H229" i="3"/>
  <c r="H423" i="3" s="1"/>
  <c r="I229" i="3"/>
  <c r="I423" i="3" s="1"/>
  <c r="J229" i="3"/>
  <c r="J423" i="3" s="1"/>
  <c r="K229" i="3"/>
  <c r="K423" i="3" s="1"/>
  <c r="L229" i="3"/>
  <c r="L423" i="3" s="1"/>
  <c r="M229" i="3"/>
  <c r="M423" i="3" s="1"/>
  <c r="N229" i="3"/>
  <c r="N423" i="3" s="1"/>
  <c r="O229" i="3"/>
  <c r="O423" i="3" s="1"/>
  <c r="P229" i="3"/>
  <c r="P423" i="3" s="1"/>
  <c r="Q229" i="3"/>
  <c r="Q423" i="3" s="1"/>
  <c r="R229" i="3"/>
  <c r="R423" i="3" s="1"/>
  <c r="S229" i="3"/>
  <c r="S423" i="3" s="1"/>
  <c r="T229" i="3"/>
  <c r="T423" i="3" s="1"/>
  <c r="U229" i="3"/>
  <c r="U423" i="3" s="1"/>
  <c r="V229" i="3"/>
  <c r="V423" i="3" s="1"/>
  <c r="W229" i="3"/>
  <c r="W423" i="3" s="1"/>
  <c r="X229" i="3"/>
  <c r="X423" i="3" s="1"/>
  <c r="Y229" i="3"/>
  <c r="Y423" i="3" s="1"/>
  <c r="Z229" i="3"/>
  <c r="Z423" i="3" s="1"/>
  <c r="AA229" i="3"/>
  <c r="AA423" i="3" s="1"/>
  <c r="AB229" i="3"/>
  <c r="AB423" i="3" s="1"/>
  <c r="AC229" i="3"/>
  <c r="AC423" i="3" s="1"/>
  <c r="AD229" i="3"/>
  <c r="AD423" i="3" s="1"/>
  <c r="AE229" i="3"/>
  <c r="AE423" i="3" s="1"/>
  <c r="AF229" i="3"/>
  <c r="AF423" i="3" s="1"/>
  <c r="AG229" i="3"/>
  <c r="AG423" i="3" s="1"/>
  <c r="AH229" i="3"/>
  <c r="AH423" i="3" s="1"/>
  <c r="AI229" i="3"/>
  <c r="AI423" i="3" s="1"/>
  <c r="AJ229" i="3"/>
  <c r="AJ423" i="3" s="1"/>
  <c r="AK229" i="3"/>
  <c r="AK423" i="3" s="1"/>
  <c r="AL229" i="3"/>
  <c r="AL423" i="3" s="1"/>
  <c r="AM229" i="3"/>
  <c r="AM423" i="3" s="1"/>
  <c r="AN229" i="3"/>
  <c r="AN423" i="3" s="1"/>
  <c r="AO229" i="3"/>
  <c r="AO423" i="3" s="1"/>
  <c r="AP229" i="3"/>
  <c r="AP423" i="3" s="1"/>
  <c r="AQ229" i="3"/>
  <c r="AQ423" i="3" s="1"/>
  <c r="AR229" i="3"/>
  <c r="AR423" i="3" s="1"/>
  <c r="AS229" i="3"/>
  <c r="AS423" i="3" s="1"/>
  <c r="AT229" i="3"/>
  <c r="AT423" i="3" s="1"/>
  <c r="AU229" i="3"/>
  <c r="AU423" i="3" s="1"/>
  <c r="AV229" i="3"/>
  <c r="AV423" i="3" s="1"/>
  <c r="AW229" i="3"/>
  <c r="AW423" i="3" s="1"/>
  <c r="AX229" i="3"/>
  <c r="AX423" i="3" s="1"/>
  <c r="AY229" i="3"/>
  <c r="AY423" i="3" s="1"/>
  <c r="AZ229" i="3"/>
  <c r="AZ423" i="3" s="1"/>
  <c r="BA229" i="3"/>
  <c r="BE229" i="3"/>
  <c r="BF229" i="3"/>
  <c r="BG229" i="3"/>
  <c r="BH229" i="3"/>
  <c r="BI229" i="3"/>
  <c r="BJ229" i="3"/>
  <c r="BK229" i="3"/>
  <c r="BL229" i="3"/>
  <c r="BM229" i="3"/>
  <c r="BN229" i="3"/>
  <c r="BO229" i="3"/>
  <c r="BO250" i="3" s="1"/>
  <c r="BP229" i="3"/>
  <c r="BQ229" i="3"/>
  <c r="BR229" i="3"/>
  <c r="BS229" i="3"/>
  <c r="BT229" i="3"/>
  <c r="BU229" i="3"/>
  <c r="BV229" i="3"/>
  <c r="BW229" i="3"/>
  <c r="BX229" i="3"/>
  <c r="BY229" i="3"/>
  <c r="BZ229" i="3"/>
  <c r="CA229" i="3"/>
  <c r="CB229" i="3"/>
  <c r="CC229" i="3"/>
  <c r="CD229" i="3"/>
  <c r="CE229" i="3"/>
  <c r="CE250" i="3" s="1"/>
  <c r="CF229" i="3"/>
  <c r="CG229" i="3"/>
  <c r="CH229" i="3"/>
  <c r="CI229" i="3"/>
  <c r="CJ229" i="3"/>
  <c r="CK229" i="3"/>
  <c r="CL229" i="3"/>
  <c r="CM229" i="3"/>
  <c r="CN229" i="3"/>
  <c r="CO229" i="3"/>
  <c r="CP229" i="3"/>
  <c r="CQ229" i="3"/>
  <c r="CR229" i="3"/>
  <c r="CS229" i="3"/>
  <c r="CT229" i="3"/>
  <c r="CU229" i="3"/>
  <c r="CV229" i="3"/>
  <c r="CW229" i="3"/>
  <c r="CX229" i="3"/>
  <c r="CY229" i="3"/>
  <c r="CZ229" i="3"/>
  <c r="DA229" i="3"/>
  <c r="DB229" i="3"/>
  <c r="DC229" i="3"/>
  <c r="DD229" i="3"/>
  <c r="DE229" i="3"/>
  <c r="DF229" i="3"/>
  <c r="DG229" i="3"/>
  <c r="DH229" i="3"/>
  <c r="G230" i="3"/>
  <c r="G424" i="3" s="1"/>
  <c r="H230" i="3"/>
  <c r="H424" i="3" s="1"/>
  <c r="I230" i="3"/>
  <c r="I424" i="3" s="1"/>
  <c r="J230" i="3"/>
  <c r="J424" i="3" s="1"/>
  <c r="K230" i="3"/>
  <c r="K424" i="3" s="1"/>
  <c r="L230" i="3"/>
  <c r="L424" i="3" s="1"/>
  <c r="M230" i="3"/>
  <c r="M424" i="3" s="1"/>
  <c r="N230" i="3"/>
  <c r="N424" i="3" s="1"/>
  <c r="O230" i="3"/>
  <c r="O424" i="3" s="1"/>
  <c r="P230" i="3"/>
  <c r="P424" i="3" s="1"/>
  <c r="Q230" i="3"/>
  <c r="Q424" i="3" s="1"/>
  <c r="R230" i="3"/>
  <c r="R424" i="3" s="1"/>
  <c r="S230" i="3"/>
  <c r="S424" i="3" s="1"/>
  <c r="T230" i="3"/>
  <c r="T424" i="3" s="1"/>
  <c r="U230" i="3"/>
  <c r="U424" i="3" s="1"/>
  <c r="V230" i="3"/>
  <c r="V424" i="3" s="1"/>
  <c r="W230" i="3"/>
  <c r="W424" i="3" s="1"/>
  <c r="X230" i="3"/>
  <c r="X424" i="3" s="1"/>
  <c r="Y230" i="3"/>
  <c r="Y424" i="3" s="1"/>
  <c r="Z230" i="3"/>
  <c r="Z424" i="3" s="1"/>
  <c r="AA230" i="3"/>
  <c r="AA424" i="3" s="1"/>
  <c r="AB230" i="3"/>
  <c r="AB424" i="3" s="1"/>
  <c r="AC230" i="3"/>
  <c r="AC424" i="3" s="1"/>
  <c r="AD230" i="3"/>
  <c r="AD424" i="3" s="1"/>
  <c r="AE230" i="3"/>
  <c r="AE424" i="3" s="1"/>
  <c r="AF230" i="3"/>
  <c r="AF424" i="3" s="1"/>
  <c r="AG230" i="3"/>
  <c r="AG424" i="3" s="1"/>
  <c r="AH230" i="3"/>
  <c r="AH424" i="3" s="1"/>
  <c r="AI230" i="3"/>
  <c r="AI424" i="3" s="1"/>
  <c r="AJ230" i="3"/>
  <c r="AJ424" i="3" s="1"/>
  <c r="AK230" i="3"/>
  <c r="AK424" i="3" s="1"/>
  <c r="AL230" i="3"/>
  <c r="AL424" i="3" s="1"/>
  <c r="AM230" i="3"/>
  <c r="AM424" i="3" s="1"/>
  <c r="AN230" i="3"/>
  <c r="AN424" i="3" s="1"/>
  <c r="AO230" i="3"/>
  <c r="AO424" i="3" s="1"/>
  <c r="AP230" i="3"/>
  <c r="AP424" i="3" s="1"/>
  <c r="AQ230" i="3"/>
  <c r="AQ424" i="3" s="1"/>
  <c r="AR230" i="3"/>
  <c r="AR424" i="3" s="1"/>
  <c r="AS230" i="3"/>
  <c r="AS424" i="3" s="1"/>
  <c r="AT230" i="3"/>
  <c r="AT424" i="3" s="1"/>
  <c r="AU230" i="3"/>
  <c r="AU424" i="3" s="1"/>
  <c r="AV230" i="3"/>
  <c r="AV424" i="3" s="1"/>
  <c r="AW230" i="3"/>
  <c r="AW424" i="3" s="1"/>
  <c r="AX230" i="3"/>
  <c r="AX424" i="3" s="1"/>
  <c r="AY230" i="3"/>
  <c r="AY424" i="3" s="1"/>
  <c r="AZ230" i="3"/>
  <c r="AZ424" i="3" s="1"/>
  <c r="BA230" i="3"/>
  <c r="BE230" i="3"/>
  <c r="BF230" i="3"/>
  <c r="BG230" i="3"/>
  <c r="BH230" i="3"/>
  <c r="BI230" i="3"/>
  <c r="BJ230" i="3"/>
  <c r="BK230" i="3"/>
  <c r="BL230" i="3"/>
  <c r="BM230" i="3"/>
  <c r="BN230" i="3"/>
  <c r="BO230" i="3"/>
  <c r="BP230" i="3"/>
  <c r="BQ230" i="3"/>
  <c r="BR230" i="3"/>
  <c r="BS230" i="3"/>
  <c r="BT230" i="3"/>
  <c r="BU230" i="3"/>
  <c r="BV230" i="3"/>
  <c r="BW230" i="3"/>
  <c r="BX230" i="3"/>
  <c r="BY230" i="3"/>
  <c r="BZ230" i="3"/>
  <c r="CA230" i="3"/>
  <c r="CB230" i="3"/>
  <c r="CC230" i="3"/>
  <c r="CD230" i="3"/>
  <c r="CE230" i="3"/>
  <c r="CF230" i="3"/>
  <c r="CG230" i="3"/>
  <c r="CH230" i="3"/>
  <c r="CI230" i="3"/>
  <c r="CJ230" i="3"/>
  <c r="CK230" i="3"/>
  <c r="CL230" i="3"/>
  <c r="CM230" i="3"/>
  <c r="CN230" i="3"/>
  <c r="CO230" i="3"/>
  <c r="CP230" i="3"/>
  <c r="CQ230" i="3"/>
  <c r="CR230" i="3"/>
  <c r="CS230" i="3"/>
  <c r="CT230" i="3"/>
  <c r="CU230" i="3"/>
  <c r="CV230" i="3"/>
  <c r="CW230" i="3"/>
  <c r="CX230" i="3"/>
  <c r="CY230" i="3"/>
  <c r="CZ230" i="3"/>
  <c r="DA230" i="3"/>
  <c r="DB230" i="3"/>
  <c r="DC230" i="3"/>
  <c r="DD230" i="3"/>
  <c r="DE230" i="3"/>
  <c r="DF230" i="3"/>
  <c r="DG230" i="3"/>
  <c r="DH230" i="3"/>
  <c r="G231" i="3"/>
  <c r="G425" i="3" s="1"/>
  <c r="H231" i="3"/>
  <c r="H425" i="3" s="1"/>
  <c r="I231" i="3"/>
  <c r="I425" i="3" s="1"/>
  <c r="J231" i="3"/>
  <c r="J425" i="3" s="1"/>
  <c r="K231" i="3"/>
  <c r="K425" i="3" s="1"/>
  <c r="L231" i="3"/>
  <c r="L425" i="3" s="1"/>
  <c r="M231" i="3"/>
  <c r="M425" i="3" s="1"/>
  <c r="N231" i="3"/>
  <c r="N425" i="3" s="1"/>
  <c r="O231" i="3"/>
  <c r="O425" i="3" s="1"/>
  <c r="P231" i="3"/>
  <c r="P425" i="3" s="1"/>
  <c r="Q231" i="3"/>
  <c r="Q425" i="3" s="1"/>
  <c r="R231" i="3"/>
  <c r="R425" i="3" s="1"/>
  <c r="S231" i="3"/>
  <c r="S425" i="3" s="1"/>
  <c r="T231" i="3"/>
  <c r="T425" i="3" s="1"/>
  <c r="U231" i="3"/>
  <c r="U425" i="3" s="1"/>
  <c r="V231" i="3"/>
  <c r="V425" i="3" s="1"/>
  <c r="W231" i="3"/>
  <c r="W425" i="3" s="1"/>
  <c r="X231" i="3"/>
  <c r="X425" i="3" s="1"/>
  <c r="Y231" i="3"/>
  <c r="Y425" i="3" s="1"/>
  <c r="Z231" i="3"/>
  <c r="Z425" i="3" s="1"/>
  <c r="AA231" i="3"/>
  <c r="AA425" i="3" s="1"/>
  <c r="AB231" i="3"/>
  <c r="AB425" i="3" s="1"/>
  <c r="AC231" i="3"/>
  <c r="AC425" i="3" s="1"/>
  <c r="AD231" i="3"/>
  <c r="AD425" i="3" s="1"/>
  <c r="AE231" i="3"/>
  <c r="AE425" i="3" s="1"/>
  <c r="AF231" i="3"/>
  <c r="AF425" i="3" s="1"/>
  <c r="AG231" i="3"/>
  <c r="AG425" i="3" s="1"/>
  <c r="AH231" i="3"/>
  <c r="AH425" i="3" s="1"/>
  <c r="AI231" i="3"/>
  <c r="AI425" i="3" s="1"/>
  <c r="AJ231" i="3"/>
  <c r="AJ425" i="3" s="1"/>
  <c r="AK231" i="3"/>
  <c r="AK425" i="3" s="1"/>
  <c r="AL231" i="3"/>
  <c r="AL425" i="3" s="1"/>
  <c r="AM231" i="3"/>
  <c r="AM425" i="3" s="1"/>
  <c r="AN231" i="3"/>
  <c r="AN425" i="3" s="1"/>
  <c r="AO231" i="3"/>
  <c r="AO425" i="3" s="1"/>
  <c r="AP231" i="3"/>
  <c r="AP425" i="3" s="1"/>
  <c r="AQ231" i="3"/>
  <c r="AQ425" i="3" s="1"/>
  <c r="AR231" i="3"/>
  <c r="AR425" i="3" s="1"/>
  <c r="AS231" i="3"/>
  <c r="AS425" i="3" s="1"/>
  <c r="AT231" i="3"/>
  <c r="AT425" i="3" s="1"/>
  <c r="AU231" i="3"/>
  <c r="AU425" i="3" s="1"/>
  <c r="AV231" i="3"/>
  <c r="AV425" i="3" s="1"/>
  <c r="AW231" i="3"/>
  <c r="AW425" i="3" s="1"/>
  <c r="AX231" i="3"/>
  <c r="AX425" i="3" s="1"/>
  <c r="AY231" i="3"/>
  <c r="AY425" i="3" s="1"/>
  <c r="AZ231" i="3"/>
  <c r="AZ425" i="3" s="1"/>
  <c r="BA231" i="3"/>
  <c r="BE231" i="3"/>
  <c r="BF231" i="3"/>
  <c r="BG231" i="3"/>
  <c r="BH231" i="3"/>
  <c r="BI231" i="3"/>
  <c r="BJ231" i="3"/>
  <c r="BK231" i="3"/>
  <c r="BL231" i="3"/>
  <c r="BM231" i="3"/>
  <c r="BN231" i="3"/>
  <c r="BO231" i="3"/>
  <c r="BP231" i="3"/>
  <c r="BQ231" i="3"/>
  <c r="BR231" i="3"/>
  <c r="BS231" i="3"/>
  <c r="BT231" i="3"/>
  <c r="BU231" i="3"/>
  <c r="BV231" i="3"/>
  <c r="BW231" i="3"/>
  <c r="BX231" i="3"/>
  <c r="BY231" i="3"/>
  <c r="BZ231" i="3"/>
  <c r="CA231" i="3"/>
  <c r="CB231" i="3"/>
  <c r="CC231" i="3"/>
  <c r="CD231" i="3"/>
  <c r="CE231" i="3"/>
  <c r="CF231" i="3"/>
  <c r="CG231" i="3"/>
  <c r="CH231" i="3"/>
  <c r="CI231" i="3"/>
  <c r="CJ231" i="3"/>
  <c r="CK231" i="3"/>
  <c r="CL231" i="3"/>
  <c r="CM231" i="3"/>
  <c r="CN231" i="3"/>
  <c r="CO231" i="3"/>
  <c r="CP231" i="3"/>
  <c r="CQ231" i="3"/>
  <c r="CR231" i="3"/>
  <c r="CS231" i="3"/>
  <c r="CT231" i="3"/>
  <c r="CU231" i="3"/>
  <c r="CV231" i="3"/>
  <c r="CW231" i="3"/>
  <c r="CX231" i="3"/>
  <c r="CY231" i="3"/>
  <c r="CZ231" i="3"/>
  <c r="DA231" i="3"/>
  <c r="DB231" i="3"/>
  <c r="DC231" i="3"/>
  <c r="DD231" i="3"/>
  <c r="DE231" i="3"/>
  <c r="DF231" i="3"/>
  <c r="DG231" i="3"/>
  <c r="DH231" i="3"/>
  <c r="G232" i="3"/>
  <c r="G426" i="3" s="1"/>
  <c r="H232" i="3"/>
  <c r="H426" i="3" s="1"/>
  <c r="I232" i="3"/>
  <c r="I426" i="3" s="1"/>
  <c r="J232" i="3"/>
  <c r="J426" i="3" s="1"/>
  <c r="K232" i="3"/>
  <c r="K426" i="3" s="1"/>
  <c r="L232" i="3"/>
  <c r="L426" i="3" s="1"/>
  <c r="M232" i="3"/>
  <c r="M426" i="3" s="1"/>
  <c r="N232" i="3"/>
  <c r="N426" i="3" s="1"/>
  <c r="O232" i="3"/>
  <c r="O426" i="3" s="1"/>
  <c r="P232" i="3"/>
  <c r="P426" i="3" s="1"/>
  <c r="Q232" i="3"/>
  <c r="Q426" i="3" s="1"/>
  <c r="R232" i="3"/>
  <c r="R426" i="3" s="1"/>
  <c r="S232" i="3"/>
  <c r="S426" i="3" s="1"/>
  <c r="T232" i="3"/>
  <c r="T426" i="3" s="1"/>
  <c r="U232" i="3"/>
  <c r="U426" i="3" s="1"/>
  <c r="V232" i="3"/>
  <c r="V426" i="3" s="1"/>
  <c r="W232" i="3"/>
  <c r="W426" i="3" s="1"/>
  <c r="X232" i="3"/>
  <c r="X426" i="3" s="1"/>
  <c r="Y232" i="3"/>
  <c r="Y426" i="3" s="1"/>
  <c r="Z232" i="3"/>
  <c r="Z426" i="3" s="1"/>
  <c r="AA232" i="3"/>
  <c r="AA426" i="3" s="1"/>
  <c r="AB232" i="3"/>
  <c r="AB426" i="3" s="1"/>
  <c r="AC232" i="3"/>
  <c r="AC426" i="3" s="1"/>
  <c r="AD232" i="3"/>
  <c r="AD426" i="3" s="1"/>
  <c r="AE232" i="3"/>
  <c r="AE426" i="3" s="1"/>
  <c r="AF232" i="3"/>
  <c r="AF426" i="3" s="1"/>
  <c r="AG232" i="3"/>
  <c r="AG426" i="3" s="1"/>
  <c r="AH232" i="3"/>
  <c r="AH426" i="3" s="1"/>
  <c r="AI232" i="3"/>
  <c r="AI426" i="3" s="1"/>
  <c r="AJ232" i="3"/>
  <c r="AJ426" i="3" s="1"/>
  <c r="AK232" i="3"/>
  <c r="AK426" i="3" s="1"/>
  <c r="AL232" i="3"/>
  <c r="AL426" i="3" s="1"/>
  <c r="AM232" i="3"/>
  <c r="AM426" i="3" s="1"/>
  <c r="AN232" i="3"/>
  <c r="AN426" i="3" s="1"/>
  <c r="AO232" i="3"/>
  <c r="AO426" i="3" s="1"/>
  <c r="AP232" i="3"/>
  <c r="AP426" i="3" s="1"/>
  <c r="AQ232" i="3"/>
  <c r="AQ426" i="3" s="1"/>
  <c r="AR232" i="3"/>
  <c r="AR426" i="3" s="1"/>
  <c r="AS232" i="3"/>
  <c r="AS426" i="3" s="1"/>
  <c r="AT232" i="3"/>
  <c r="AT426" i="3" s="1"/>
  <c r="AU232" i="3"/>
  <c r="AU426" i="3" s="1"/>
  <c r="AV232" i="3"/>
  <c r="AV426" i="3" s="1"/>
  <c r="AW232" i="3"/>
  <c r="AW426" i="3" s="1"/>
  <c r="AX232" i="3"/>
  <c r="AX426" i="3" s="1"/>
  <c r="AY232" i="3"/>
  <c r="AY426" i="3" s="1"/>
  <c r="AZ232" i="3"/>
  <c r="AZ426" i="3" s="1"/>
  <c r="BA232" i="3"/>
  <c r="BE232" i="3"/>
  <c r="BF232" i="3"/>
  <c r="BG232" i="3"/>
  <c r="BH232" i="3"/>
  <c r="BI232" i="3"/>
  <c r="BJ232" i="3"/>
  <c r="BK232" i="3"/>
  <c r="BL232" i="3"/>
  <c r="BM232" i="3"/>
  <c r="BN232" i="3"/>
  <c r="BO232" i="3"/>
  <c r="BP232" i="3"/>
  <c r="BQ232" i="3"/>
  <c r="BR232" i="3"/>
  <c r="BS232" i="3"/>
  <c r="BT232" i="3"/>
  <c r="BU232" i="3"/>
  <c r="BV232" i="3"/>
  <c r="BW232" i="3"/>
  <c r="BX232" i="3"/>
  <c r="BY232" i="3"/>
  <c r="BZ232" i="3"/>
  <c r="CA232" i="3"/>
  <c r="CB232" i="3"/>
  <c r="CC232" i="3"/>
  <c r="CD232" i="3"/>
  <c r="CE232" i="3"/>
  <c r="CF232" i="3"/>
  <c r="CG232" i="3"/>
  <c r="CH232" i="3"/>
  <c r="CI232" i="3"/>
  <c r="CJ232" i="3"/>
  <c r="CK232" i="3"/>
  <c r="CL232" i="3"/>
  <c r="CM232" i="3"/>
  <c r="CN232" i="3"/>
  <c r="CO232" i="3"/>
  <c r="CP232" i="3"/>
  <c r="CQ232" i="3"/>
  <c r="CR232" i="3"/>
  <c r="CS232" i="3"/>
  <c r="CT232" i="3"/>
  <c r="CU232" i="3"/>
  <c r="CV232" i="3"/>
  <c r="CW232" i="3"/>
  <c r="CX232" i="3"/>
  <c r="CY232" i="3"/>
  <c r="CZ232" i="3"/>
  <c r="DA232" i="3"/>
  <c r="DB232" i="3"/>
  <c r="DC232" i="3"/>
  <c r="DD232" i="3"/>
  <c r="DE232" i="3"/>
  <c r="DF232" i="3"/>
  <c r="DG232" i="3"/>
  <c r="DH232" i="3"/>
  <c r="G233" i="3"/>
  <c r="G427" i="3" s="1"/>
  <c r="H233" i="3"/>
  <c r="H427" i="3" s="1"/>
  <c r="I233" i="3"/>
  <c r="I427" i="3" s="1"/>
  <c r="J233" i="3"/>
  <c r="J427" i="3" s="1"/>
  <c r="K233" i="3"/>
  <c r="K427" i="3" s="1"/>
  <c r="L233" i="3"/>
  <c r="L427" i="3" s="1"/>
  <c r="M233" i="3"/>
  <c r="M427" i="3" s="1"/>
  <c r="N233" i="3"/>
  <c r="N427" i="3" s="1"/>
  <c r="O233" i="3"/>
  <c r="O427" i="3" s="1"/>
  <c r="P233" i="3"/>
  <c r="P427" i="3" s="1"/>
  <c r="Q233" i="3"/>
  <c r="Q427" i="3" s="1"/>
  <c r="R233" i="3"/>
  <c r="R427" i="3" s="1"/>
  <c r="S233" i="3"/>
  <c r="S427" i="3" s="1"/>
  <c r="T233" i="3"/>
  <c r="T427" i="3" s="1"/>
  <c r="U233" i="3"/>
  <c r="U427" i="3" s="1"/>
  <c r="V233" i="3"/>
  <c r="V427" i="3" s="1"/>
  <c r="W233" i="3"/>
  <c r="W427" i="3" s="1"/>
  <c r="X233" i="3"/>
  <c r="X427" i="3" s="1"/>
  <c r="Y233" i="3"/>
  <c r="Y427" i="3" s="1"/>
  <c r="Z233" i="3"/>
  <c r="Z427" i="3" s="1"/>
  <c r="AA233" i="3"/>
  <c r="AA427" i="3" s="1"/>
  <c r="AB233" i="3"/>
  <c r="AB427" i="3" s="1"/>
  <c r="AC233" i="3"/>
  <c r="AC427" i="3" s="1"/>
  <c r="AD233" i="3"/>
  <c r="AD427" i="3" s="1"/>
  <c r="AE233" i="3"/>
  <c r="AE427" i="3" s="1"/>
  <c r="AF233" i="3"/>
  <c r="AF427" i="3" s="1"/>
  <c r="AG233" i="3"/>
  <c r="AG427" i="3" s="1"/>
  <c r="AH233" i="3"/>
  <c r="AH427" i="3" s="1"/>
  <c r="AI233" i="3"/>
  <c r="AI427" i="3" s="1"/>
  <c r="AJ233" i="3"/>
  <c r="AJ427" i="3" s="1"/>
  <c r="AK233" i="3"/>
  <c r="AK427" i="3" s="1"/>
  <c r="AL233" i="3"/>
  <c r="AL427" i="3" s="1"/>
  <c r="AM233" i="3"/>
  <c r="AM427" i="3" s="1"/>
  <c r="AN233" i="3"/>
  <c r="AN427" i="3" s="1"/>
  <c r="AO233" i="3"/>
  <c r="AO427" i="3" s="1"/>
  <c r="AP233" i="3"/>
  <c r="AP427" i="3" s="1"/>
  <c r="AQ233" i="3"/>
  <c r="AQ427" i="3" s="1"/>
  <c r="AR233" i="3"/>
  <c r="AR427" i="3" s="1"/>
  <c r="AS233" i="3"/>
  <c r="AS427" i="3" s="1"/>
  <c r="AT233" i="3"/>
  <c r="AT427" i="3" s="1"/>
  <c r="AU233" i="3"/>
  <c r="AU427" i="3" s="1"/>
  <c r="AV233" i="3"/>
  <c r="AV427" i="3" s="1"/>
  <c r="AW233" i="3"/>
  <c r="AW427" i="3" s="1"/>
  <c r="AX233" i="3"/>
  <c r="AX427" i="3" s="1"/>
  <c r="AY233" i="3"/>
  <c r="AY427" i="3" s="1"/>
  <c r="AZ233" i="3"/>
  <c r="AZ427" i="3" s="1"/>
  <c r="BA233" i="3"/>
  <c r="BE233" i="3"/>
  <c r="BF233" i="3"/>
  <c r="BG233" i="3"/>
  <c r="BH233" i="3"/>
  <c r="BI233" i="3"/>
  <c r="BJ233" i="3"/>
  <c r="BK233" i="3"/>
  <c r="BL233" i="3"/>
  <c r="BM233" i="3"/>
  <c r="BN233" i="3"/>
  <c r="BO233" i="3"/>
  <c r="BP233" i="3"/>
  <c r="BQ233" i="3"/>
  <c r="BR233" i="3"/>
  <c r="BS233" i="3"/>
  <c r="BT233" i="3"/>
  <c r="BU233" i="3"/>
  <c r="BV233" i="3"/>
  <c r="BW233" i="3"/>
  <c r="BX233" i="3"/>
  <c r="BY233" i="3"/>
  <c r="BZ233" i="3"/>
  <c r="CA233" i="3"/>
  <c r="CB233" i="3"/>
  <c r="CC233" i="3"/>
  <c r="CD233" i="3"/>
  <c r="CE233" i="3"/>
  <c r="CF233" i="3"/>
  <c r="CG233" i="3"/>
  <c r="CH233" i="3"/>
  <c r="CI233" i="3"/>
  <c r="CJ233" i="3"/>
  <c r="CK233" i="3"/>
  <c r="CL233" i="3"/>
  <c r="CM233" i="3"/>
  <c r="CN233" i="3"/>
  <c r="CO233" i="3"/>
  <c r="CP233" i="3"/>
  <c r="CQ233" i="3"/>
  <c r="CR233" i="3"/>
  <c r="CS233" i="3"/>
  <c r="CT233" i="3"/>
  <c r="CU233" i="3"/>
  <c r="CV233" i="3"/>
  <c r="CW233" i="3"/>
  <c r="CX233" i="3"/>
  <c r="CY233" i="3"/>
  <c r="CZ233" i="3"/>
  <c r="DA233" i="3"/>
  <c r="DB233" i="3"/>
  <c r="DC233" i="3"/>
  <c r="DD233" i="3"/>
  <c r="DE233" i="3"/>
  <c r="DF233" i="3"/>
  <c r="DG233" i="3"/>
  <c r="DH233" i="3"/>
  <c r="G234" i="3"/>
  <c r="G428" i="3" s="1"/>
  <c r="H234" i="3"/>
  <c r="H428" i="3" s="1"/>
  <c r="I234" i="3"/>
  <c r="I428" i="3" s="1"/>
  <c r="J234" i="3"/>
  <c r="J428" i="3" s="1"/>
  <c r="K234" i="3"/>
  <c r="K428" i="3" s="1"/>
  <c r="L234" i="3"/>
  <c r="L428" i="3" s="1"/>
  <c r="M234" i="3"/>
  <c r="M428" i="3" s="1"/>
  <c r="N234" i="3"/>
  <c r="N428" i="3" s="1"/>
  <c r="O234" i="3"/>
  <c r="O428" i="3" s="1"/>
  <c r="P234" i="3"/>
  <c r="P428" i="3" s="1"/>
  <c r="Q234" i="3"/>
  <c r="Q428" i="3" s="1"/>
  <c r="R234" i="3"/>
  <c r="R428" i="3" s="1"/>
  <c r="S234" i="3"/>
  <c r="S428" i="3" s="1"/>
  <c r="T234" i="3"/>
  <c r="T428" i="3" s="1"/>
  <c r="U234" i="3"/>
  <c r="U428" i="3" s="1"/>
  <c r="V234" i="3"/>
  <c r="V428" i="3" s="1"/>
  <c r="W234" i="3"/>
  <c r="W428" i="3" s="1"/>
  <c r="X234" i="3"/>
  <c r="X428" i="3" s="1"/>
  <c r="Y234" i="3"/>
  <c r="Y428" i="3" s="1"/>
  <c r="Z234" i="3"/>
  <c r="Z428" i="3" s="1"/>
  <c r="AA234" i="3"/>
  <c r="AA428" i="3" s="1"/>
  <c r="AB234" i="3"/>
  <c r="AB428" i="3" s="1"/>
  <c r="AC234" i="3"/>
  <c r="AC428" i="3" s="1"/>
  <c r="AD234" i="3"/>
  <c r="AD428" i="3" s="1"/>
  <c r="AE234" i="3"/>
  <c r="AE428" i="3" s="1"/>
  <c r="AF234" i="3"/>
  <c r="AF428" i="3" s="1"/>
  <c r="AG234" i="3"/>
  <c r="AG428" i="3" s="1"/>
  <c r="AH234" i="3"/>
  <c r="AH428" i="3" s="1"/>
  <c r="AI234" i="3"/>
  <c r="AI428" i="3" s="1"/>
  <c r="AJ234" i="3"/>
  <c r="AJ428" i="3" s="1"/>
  <c r="AK234" i="3"/>
  <c r="AK428" i="3" s="1"/>
  <c r="AL234" i="3"/>
  <c r="AL428" i="3" s="1"/>
  <c r="AM234" i="3"/>
  <c r="AM428" i="3" s="1"/>
  <c r="AN234" i="3"/>
  <c r="AN428" i="3" s="1"/>
  <c r="AO234" i="3"/>
  <c r="AO428" i="3" s="1"/>
  <c r="AP234" i="3"/>
  <c r="AP428" i="3" s="1"/>
  <c r="AQ234" i="3"/>
  <c r="AQ428" i="3" s="1"/>
  <c r="AR234" i="3"/>
  <c r="AR428" i="3" s="1"/>
  <c r="AS234" i="3"/>
  <c r="AS428" i="3" s="1"/>
  <c r="AT234" i="3"/>
  <c r="AT428" i="3" s="1"/>
  <c r="AU234" i="3"/>
  <c r="AU428" i="3" s="1"/>
  <c r="AV234" i="3"/>
  <c r="AV428" i="3" s="1"/>
  <c r="AW234" i="3"/>
  <c r="AW428" i="3" s="1"/>
  <c r="AX234" i="3"/>
  <c r="AX428" i="3" s="1"/>
  <c r="AY234" i="3"/>
  <c r="AY428" i="3" s="1"/>
  <c r="AZ234" i="3"/>
  <c r="AZ428" i="3" s="1"/>
  <c r="BA234" i="3"/>
  <c r="BE234" i="3"/>
  <c r="BF234" i="3"/>
  <c r="BG234" i="3"/>
  <c r="BH234" i="3"/>
  <c r="BI234" i="3"/>
  <c r="BJ234" i="3"/>
  <c r="BK234" i="3"/>
  <c r="BL234" i="3"/>
  <c r="BM234" i="3"/>
  <c r="BN234" i="3"/>
  <c r="BO234" i="3"/>
  <c r="BP234" i="3"/>
  <c r="BQ234" i="3"/>
  <c r="BR234" i="3"/>
  <c r="BS234" i="3"/>
  <c r="BT234" i="3"/>
  <c r="BU234" i="3"/>
  <c r="BV234" i="3"/>
  <c r="BW234" i="3"/>
  <c r="BX234" i="3"/>
  <c r="BY234" i="3"/>
  <c r="BZ234" i="3"/>
  <c r="CA234" i="3"/>
  <c r="CB234" i="3"/>
  <c r="CC234" i="3"/>
  <c r="CD234" i="3"/>
  <c r="CE234" i="3"/>
  <c r="CF234" i="3"/>
  <c r="CG234" i="3"/>
  <c r="CH234" i="3"/>
  <c r="CI234" i="3"/>
  <c r="CJ234" i="3"/>
  <c r="CK234" i="3"/>
  <c r="CL234" i="3"/>
  <c r="CM234" i="3"/>
  <c r="CN234" i="3"/>
  <c r="CO234" i="3"/>
  <c r="CP234" i="3"/>
  <c r="CQ234" i="3"/>
  <c r="CR234" i="3"/>
  <c r="CS234" i="3"/>
  <c r="CT234" i="3"/>
  <c r="CU234" i="3"/>
  <c r="CV234" i="3"/>
  <c r="CW234" i="3"/>
  <c r="CX234" i="3"/>
  <c r="CY234" i="3"/>
  <c r="CZ234" i="3"/>
  <c r="DA234" i="3"/>
  <c r="DB234" i="3"/>
  <c r="DC234" i="3"/>
  <c r="DD234" i="3"/>
  <c r="DE234" i="3"/>
  <c r="DF234" i="3"/>
  <c r="DG234" i="3"/>
  <c r="DH234" i="3"/>
  <c r="G235" i="3"/>
  <c r="G429" i="3" s="1"/>
  <c r="H235" i="3"/>
  <c r="H429" i="3" s="1"/>
  <c r="I235" i="3"/>
  <c r="I429" i="3" s="1"/>
  <c r="J235" i="3"/>
  <c r="J429" i="3" s="1"/>
  <c r="K235" i="3"/>
  <c r="K429" i="3" s="1"/>
  <c r="L235" i="3"/>
  <c r="L429" i="3" s="1"/>
  <c r="M235" i="3"/>
  <c r="M429" i="3" s="1"/>
  <c r="N235" i="3"/>
  <c r="N429" i="3" s="1"/>
  <c r="O235" i="3"/>
  <c r="O429" i="3" s="1"/>
  <c r="P235" i="3"/>
  <c r="P429" i="3" s="1"/>
  <c r="Q235" i="3"/>
  <c r="Q429" i="3" s="1"/>
  <c r="R235" i="3"/>
  <c r="R429" i="3" s="1"/>
  <c r="S235" i="3"/>
  <c r="S429" i="3" s="1"/>
  <c r="T235" i="3"/>
  <c r="T429" i="3" s="1"/>
  <c r="U235" i="3"/>
  <c r="U429" i="3" s="1"/>
  <c r="V235" i="3"/>
  <c r="V429" i="3" s="1"/>
  <c r="W235" i="3"/>
  <c r="W429" i="3" s="1"/>
  <c r="X235" i="3"/>
  <c r="X429" i="3" s="1"/>
  <c r="Y235" i="3"/>
  <c r="Y429" i="3" s="1"/>
  <c r="Z235" i="3"/>
  <c r="Z429" i="3" s="1"/>
  <c r="AA235" i="3"/>
  <c r="AA429" i="3" s="1"/>
  <c r="AB235" i="3"/>
  <c r="AB429" i="3" s="1"/>
  <c r="AC235" i="3"/>
  <c r="AC429" i="3" s="1"/>
  <c r="AD235" i="3"/>
  <c r="AD429" i="3" s="1"/>
  <c r="AE235" i="3"/>
  <c r="AE429" i="3" s="1"/>
  <c r="AF235" i="3"/>
  <c r="AF429" i="3" s="1"/>
  <c r="AG235" i="3"/>
  <c r="AG429" i="3" s="1"/>
  <c r="AH235" i="3"/>
  <c r="AH429" i="3" s="1"/>
  <c r="AI235" i="3"/>
  <c r="AI429" i="3" s="1"/>
  <c r="AJ235" i="3"/>
  <c r="AJ429" i="3" s="1"/>
  <c r="AK235" i="3"/>
  <c r="AK429" i="3" s="1"/>
  <c r="AL235" i="3"/>
  <c r="AL429" i="3" s="1"/>
  <c r="AM235" i="3"/>
  <c r="AM429" i="3" s="1"/>
  <c r="AN235" i="3"/>
  <c r="AN429" i="3" s="1"/>
  <c r="AO235" i="3"/>
  <c r="AO429" i="3" s="1"/>
  <c r="AP235" i="3"/>
  <c r="AP429" i="3" s="1"/>
  <c r="AQ235" i="3"/>
  <c r="AQ429" i="3" s="1"/>
  <c r="AR235" i="3"/>
  <c r="AR429" i="3" s="1"/>
  <c r="AS235" i="3"/>
  <c r="AS429" i="3" s="1"/>
  <c r="AT235" i="3"/>
  <c r="AT429" i="3" s="1"/>
  <c r="AU235" i="3"/>
  <c r="AU429" i="3" s="1"/>
  <c r="AV235" i="3"/>
  <c r="AV429" i="3" s="1"/>
  <c r="AW235" i="3"/>
  <c r="AW429" i="3" s="1"/>
  <c r="AX235" i="3"/>
  <c r="AX429" i="3" s="1"/>
  <c r="AY235" i="3"/>
  <c r="AY429" i="3" s="1"/>
  <c r="AZ235" i="3"/>
  <c r="AZ429" i="3" s="1"/>
  <c r="BA235" i="3"/>
  <c r="BE235" i="3"/>
  <c r="BF235" i="3"/>
  <c r="BG235" i="3"/>
  <c r="BH235" i="3"/>
  <c r="BI235" i="3"/>
  <c r="BJ235" i="3"/>
  <c r="BK235" i="3"/>
  <c r="BL235" i="3"/>
  <c r="BM235" i="3"/>
  <c r="BN235" i="3"/>
  <c r="BO235" i="3"/>
  <c r="BP235" i="3"/>
  <c r="BQ235" i="3"/>
  <c r="BR235" i="3"/>
  <c r="BS235" i="3"/>
  <c r="BT235" i="3"/>
  <c r="BU235" i="3"/>
  <c r="BV235" i="3"/>
  <c r="BW235" i="3"/>
  <c r="BX235" i="3"/>
  <c r="BY235" i="3"/>
  <c r="BZ235" i="3"/>
  <c r="CA235" i="3"/>
  <c r="CB235" i="3"/>
  <c r="CC235" i="3"/>
  <c r="CD235" i="3"/>
  <c r="CE235" i="3"/>
  <c r="CF235" i="3"/>
  <c r="CG235" i="3"/>
  <c r="CH235" i="3"/>
  <c r="CI235" i="3"/>
  <c r="CJ235" i="3"/>
  <c r="CK235" i="3"/>
  <c r="CL235" i="3"/>
  <c r="CM235" i="3"/>
  <c r="CN235" i="3"/>
  <c r="CO235" i="3"/>
  <c r="CP235" i="3"/>
  <c r="CQ235" i="3"/>
  <c r="CR235" i="3"/>
  <c r="CS235" i="3"/>
  <c r="CT235" i="3"/>
  <c r="CU235" i="3"/>
  <c r="CV235" i="3"/>
  <c r="CW235" i="3"/>
  <c r="CX235" i="3"/>
  <c r="CY235" i="3"/>
  <c r="CZ235" i="3"/>
  <c r="DA235" i="3"/>
  <c r="DB235" i="3"/>
  <c r="DC235" i="3"/>
  <c r="DD235" i="3"/>
  <c r="DE235" i="3"/>
  <c r="DF235" i="3"/>
  <c r="DG235" i="3"/>
  <c r="DH235" i="3"/>
  <c r="G236" i="3"/>
  <c r="G430" i="3" s="1"/>
  <c r="H236" i="3"/>
  <c r="H430" i="3" s="1"/>
  <c r="I236" i="3"/>
  <c r="I430" i="3" s="1"/>
  <c r="J236" i="3"/>
  <c r="K236" i="3"/>
  <c r="K430" i="3" s="1"/>
  <c r="L236" i="3"/>
  <c r="L430" i="3" s="1"/>
  <c r="M236" i="3"/>
  <c r="M430" i="3" s="1"/>
  <c r="N236" i="3"/>
  <c r="N430" i="3" s="1"/>
  <c r="O236" i="3"/>
  <c r="P236" i="3"/>
  <c r="P430" i="3" s="1"/>
  <c r="Q236" i="3"/>
  <c r="Q430" i="3" s="1"/>
  <c r="R236" i="3"/>
  <c r="R430" i="3" s="1"/>
  <c r="S236" i="3"/>
  <c r="T236" i="3"/>
  <c r="T430" i="3" s="1"/>
  <c r="U236" i="3"/>
  <c r="U430" i="3" s="1"/>
  <c r="V236" i="3"/>
  <c r="W236" i="3"/>
  <c r="W430" i="3" s="1"/>
  <c r="X236" i="3"/>
  <c r="X430" i="3" s="1"/>
  <c r="Y236" i="3"/>
  <c r="Y430" i="3" s="1"/>
  <c r="Z236" i="3"/>
  <c r="Z430" i="3" s="1"/>
  <c r="AA236" i="3"/>
  <c r="AA430" i="3" s="1"/>
  <c r="AB236" i="3"/>
  <c r="AB430" i="3" s="1"/>
  <c r="AC236" i="3"/>
  <c r="AC430" i="3" s="1"/>
  <c r="AD236" i="3"/>
  <c r="AD430" i="3" s="1"/>
  <c r="AE236" i="3"/>
  <c r="AF236" i="3"/>
  <c r="AF430" i="3" s="1"/>
  <c r="AG236" i="3"/>
  <c r="AG430" i="3" s="1"/>
  <c r="AH236" i="3"/>
  <c r="AI236" i="3"/>
  <c r="AI430" i="3" s="1"/>
  <c r="AJ236" i="3"/>
  <c r="AJ430" i="3" s="1"/>
  <c r="AK236" i="3"/>
  <c r="AK430" i="3" s="1"/>
  <c r="AL236" i="3"/>
  <c r="AL430" i="3" s="1"/>
  <c r="AM236" i="3"/>
  <c r="AM430" i="3" s="1"/>
  <c r="AN236" i="3"/>
  <c r="AN430" i="3" s="1"/>
  <c r="AO236" i="3"/>
  <c r="AO430" i="3" s="1"/>
  <c r="AP236" i="3"/>
  <c r="AQ236" i="3"/>
  <c r="AR236" i="3"/>
  <c r="AR430" i="3" s="1"/>
  <c r="AS236" i="3"/>
  <c r="AS430" i="3" s="1"/>
  <c r="AT236" i="3"/>
  <c r="AU236" i="3"/>
  <c r="AV236" i="3"/>
  <c r="AV430" i="3" s="1"/>
  <c r="AW236" i="3"/>
  <c r="AW430" i="3" s="1"/>
  <c r="AX236" i="3"/>
  <c r="AY236" i="3"/>
  <c r="AZ236" i="3"/>
  <c r="AZ430" i="3" s="1"/>
  <c r="BA236" i="3"/>
  <c r="BE236" i="3"/>
  <c r="BF236" i="3"/>
  <c r="BG236" i="3"/>
  <c r="BH236" i="3"/>
  <c r="BI236" i="3"/>
  <c r="BJ236" i="3"/>
  <c r="BK236" i="3"/>
  <c r="BL236" i="3"/>
  <c r="BM236" i="3"/>
  <c r="BN236" i="3"/>
  <c r="BO236" i="3"/>
  <c r="BP236" i="3"/>
  <c r="BQ236" i="3"/>
  <c r="BR236" i="3"/>
  <c r="BS236" i="3"/>
  <c r="BT236" i="3"/>
  <c r="BU236" i="3"/>
  <c r="BV236" i="3"/>
  <c r="BW236" i="3"/>
  <c r="BX236" i="3"/>
  <c r="BY236" i="3"/>
  <c r="BZ236" i="3"/>
  <c r="CA236" i="3"/>
  <c r="CB236" i="3"/>
  <c r="CC236" i="3"/>
  <c r="CD236" i="3"/>
  <c r="CE236" i="3"/>
  <c r="CF236" i="3"/>
  <c r="CG236" i="3"/>
  <c r="CH236" i="3"/>
  <c r="CI236" i="3"/>
  <c r="CJ236" i="3"/>
  <c r="CK236" i="3"/>
  <c r="CL236" i="3"/>
  <c r="CM236" i="3"/>
  <c r="CN236" i="3"/>
  <c r="CO236" i="3"/>
  <c r="CP236" i="3"/>
  <c r="CQ236" i="3"/>
  <c r="CR236" i="3"/>
  <c r="CS236" i="3"/>
  <c r="CT236" i="3"/>
  <c r="CU236" i="3"/>
  <c r="CV236" i="3"/>
  <c r="CW236" i="3"/>
  <c r="CX236" i="3"/>
  <c r="CY236" i="3"/>
  <c r="CZ236" i="3"/>
  <c r="DA236" i="3"/>
  <c r="DB236" i="3"/>
  <c r="DC236" i="3"/>
  <c r="DD236" i="3"/>
  <c r="DE236" i="3"/>
  <c r="DF236" i="3"/>
  <c r="DG236" i="3"/>
  <c r="DH236" i="3"/>
  <c r="G237" i="3"/>
  <c r="G431" i="3" s="1"/>
  <c r="H237" i="3"/>
  <c r="H431" i="3" s="1"/>
  <c r="I237" i="3"/>
  <c r="I431" i="3" s="1"/>
  <c r="J237" i="3"/>
  <c r="J431" i="3" s="1"/>
  <c r="K237" i="3"/>
  <c r="K431" i="3" s="1"/>
  <c r="L237" i="3"/>
  <c r="L431" i="3" s="1"/>
  <c r="M237" i="3"/>
  <c r="M431" i="3" s="1"/>
  <c r="N237" i="3"/>
  <c r="N431" i="3" s="1"/>
  <c r="O237" i="3"/>
  <c r="O431" i="3" s="1"/>
  <c r="P237" i="3"/>
  <c r="P431" i="3" s="1"/>
  <c r="Q237" i="3"/>
  <c r="Q431" i="3" s="1"/>
  <c r="R237" i="3"/>
  <c r="R431" i="3" s="1"/>
  <c r="S237" i="3"/>
  <c r="S431" i="3" s="1"/>
  <c r="T237" i="3"/>
  <c r="T431" i="3" s="1"/>
  <c r="U237" i="3"/>
  <c r="U431" i="3" s="1"/>
  <c r="V237" i="3"/>
  <c r="V431" i="3" s="1"/>
  <c r="W237" i="3"/>
  <c r="W431" i="3" s="1"/>
  <c r="X237" i="3"/>
  <c r="X431" i="3" s="1"/>
  <c r="Y237" i="3"/>
  <c r="Y431" i="3" s="1"/>
  <c r="Z237" i="3"/>
  <c r="Z431" i="3" s="1"/>
  <c r="AA237" i="3"/>
  <c r="AA431" i="3" s="1"/>
  <c r="AB237" i="3"/>
  <c r="AB431" i="3" s="1"/>
  <c r="AC237" i="3"/>
  <c r="AC431" i="3" s="1"/>
  <c r="AD237" i="3"/>
  <c r="AD431" i="3" s="1"/>
  <c r="AE237" i="3"/>
  <c r="AE431" i="3" s="1"/>
  <c r="AF237" i="3"/>
  <c r="AF431" i="3" s="1"/>
  <c r="AG237" i="3"/>
  <c r="AG431" i="3" s="1"/>
  <c r="AH237" i="3"/>
  <c r="AH431" i="3" s="1"/>
  <c r="AI237" i="3"/>
  <c r="AI431" i="3" s="1"/>
  <c r="AJ237" i="3"/>
  <c r="AJ431" i="3" s="1"/>
  <c r="AK237" i="3"/>
  <c r="AK431" i="3" s="1"/>
  <c r="AL237" i="3"/>
  <c r="AL431" i="3" s="1"/>
  <c r="AM237" i="3"/>
  <c r="AM431" i="3" s="1"/>
  <c r="AN237" i="3"/>
  <c r="AN431" i="3" s="1"/>
  <c r="AO237" i="3"/>
  <c r="AO431" i="3" s="1"/>
  <c r="AP237" i="3"/>
  <c r="AP431" i="3" s="1"/>
  <c r="AQ237" i="3"/>
  <c r="AQ431" i="3" s="1"/>
  <c r="AR237" i="3"/>
  <c r="AR431" i="3" s="1"/>
  <c r="AS237" i="3"/>
  <c r="AS431" i="3" s="1"/>
  <c r="AT237" i="3"/>
  <c r="AT431" i="3" s="1"/>
  <c r="AU237" i="3"/>
  <c r="AU431" i="3" s="1"/>
  <c r="AV237" i="3"/>
  <c r="AV431" i="3" s="1"/>
  <c r="AW237" i="3"/>
  <c r="AW431" i="3" s="1"/>
  <c r="AX237" i="3"/>
  <c r="AX431" i="3" s="1"/>
  <c r="AY237" i="3"/>
  <c r="AY431" i="3" s="1"/>
  <c r="AZ237" i="3"/>
  <c r="AZ431" i="3" s="1"/>
  <c r="BA237" i="3"/>
  <c r="BE237" i="3"/>
  <c r="BF237" i="3"/>
  <c r="BG237" i="3"/>
  <c r="BG256" i="3" s="1"/>
  <c r="BH237" i="3"/>
  <c r="BI237" i="3"/>
  <c r="BJ237" i="3"/>
  <c r="BK237" i="3"/>
  <c r="BK256" i="3" s="1"/>
  <c r="BL237" i="3"/>
  <c r="BM237" i="3"/>
  <c r="BN237" i="3"/>
  <c r="BO237" i="3"/>
  <c r="BO259" i="3" s="1"/>
  <c r="G33" i="5" s="1"/>
  <c r="BP237" i="3"/>
  <c r="BQ237" i="3"/>
  <c r="BR237" i="3"/>
  <c r="BS237" i="3"/>
  <c r="BS256" i="3" s="1"/>
  <c r="BT237" i="3"/>
  <c r="BU237" i="3"/>
  <c r="BV237" i="3"/>
  <c r="BW237" i="3"/>
  <c r="BW259" i="3" s="1"/>
  <c r="G64" i="5" s="1"/>
  <c r="BX237" i="3"/>
  <c r="BY237" i="3"/>
  <c r="BZ237" i="3"/>
  <c r="CA237" i="3"/>
  <c r="CA256" i="3" s="1"/>
  <c r="CB237" i="3"/>
  <c r="CC237" i="3"/>
  <c r="CD237" i="3"/>
  <c r="CE237" i="3"/>
  <c r="CE259" i="3" s="1"/>
  <c r="G72" i="5" s="1"/>
  <c r="CF237" i="3"/>
  <c r="CG237" i="3"/>
  <c r="CH237" i="3"/>
  <c r="CI237" i="3"/>
  <c r="CJ237" i="3"/>
  <c r="CK237" i="3"/>
  <c r="CL237" i="3"/>
  <c r="CM237" i="3"/>
  <c r="CM256" i="3" s="1"/>
  <c r="CN237" i="3"/>
  <c r="CO237" i="3"/>
  <c r="CP237" i="3"/>
  <c r="CQ237" i="3"/>
  <c r="CR237" i="3"/>
  <c r="CS237" i="3"/>
  <c r="CT237" i="3"/>
  <c r="CU237" i="3"/>
  <c r="CV237" i="3"/>
  <c r="CW237" i="3"/>
  <c r="CX237" i="3"/>
  <c r="CY237" i="3"/>
  <c r="CZ237" i="3"/>
  <c r="DA237" i="3"/>
  <c r="DB237" i="3"/>
  <c r="DC237" i="3"/>
  <c r="DD237" i="3"/>
  <c r="DE237" i="3"/>
  <c r="DF237" i="3"/>
  <c r="DG237" i="3"/>
  <c r="DH237" i="3"/>
  <c r="G238" i="3"/>
  <c r="G432" i="3" s="1"/>
  <c r="H238" i="3"/>
  <c r="H432" i="3" s="1"/>
  <c r="I238" i="3"/>
  <c r="I432" i="3" s="1"/>
  <c r="J238" i="3"/>
  <c r="J432" i="3" s="1"/>
  <c r="K238" i="3"/>
  <c r="K432" i="3" s="1"/>
  <c r="L238" i="3"/>
  <c r="L432" i="3" s="1"/>
  <c r="M238" i="3"/>
  <c r="M432" i="3" s="1"/>
  <c r="N238" i="3"/>
  <c r="N432" i="3" s="1"/>
  <c r="O238" i="3"/>
  <c r="O432" i="3" s="1"/>
  <c r="P238" i="3"/>
  <c r="P432" i="3" s="1"/>
  <c r="Q238" i="3"/>
  <c r="Q432" i="3" s="1"/>
  <c r="R238" i="3"/>
  <c r="R432" i="3" s="1"/>
  <c r="S238" i="3"/>
  <c r="S432" i="3" s="1"/>
  <c r="T238" i="3"/>
  <c r="T432" i="3" s="1"/>
  <c r="U238" i="3"/>
  <c r="U432" i="3" s="1"/>
  <c r="V238" i="3"/>
  <c r="V432" i="3" s="1"/>
  <c r="W238" i="3"/>
  <c r="W432" i="3" s="1"/>
  <c r="X238" i="3"/>
  <c r="X432" i="3" s="1"/>
  <c r="Y238" i="3"/>
  <c r="Y432" i="3" s="1"/>
  <c r="Z238" i="3"/>
  <c r="Z432" i="3" s="1"/>
  <c r="AA238" i="3"/>
  <c r="AA432" i="3" s="1"/>
  <c r="AB238" i="3"/>
  <c r="AB432" i="3" s="1"/>
  <c r="AC238" i="3"/>
  <c r="AC432" i="3" s="1"/>
  <c r="AD238" i="3"/>
  <c r="AD432" i="3" s="1"/>
  <c r="AE238" i="3"/>
  <c r="AE432" i="3" s="1"/>
  <c r="AF238" i="3"/>
  <c r="AF432" i="3" s="1"/>
  <c r="AG238" i="3"/>
  <c r="AG432" i="3" s="1"/>
  <c r="AH238" i="3"/>
  <c r="AH432" i="3" s="1"/>
  <c r="AI238" i="3"/>
  <c r="AI432" i="3" s="1"/>
  <c r="AJ238" i="3"/>
  <c r="AJ432" i="3" s="1"/>
  <c r="AK238" i="3"/>
  <c r="AK432" i="3" s="1"/>
  <c r="AL238" i="3"/>
  <c r="AL432" i="3" s="1"/>
  <c r="AM238" i="3"/>
  <c r="AM432" i="3" s="1"/>
  <c r="AN238" i="3"/>
  <c r="AN432" i="3" s="1"/>
  <c r="AO238" i="3"/>
  <c r="AO432" i="3" s="1"/>
  <c r="AP238" i="3"/>
  <c r="AP432" i="3" s="1"/>
  <c r="AQ238" i="3"/>
  <c r="AQ432" i="3" s="1"/>
  <c r="AR238" i="3"/>
  <c r="AR432" i="3" s="1"/>
  <c r="AS238" i="3"/>
  <c r="AS432" i="3" s="1"/>
  <c r="AT238" i="3"/>
  <c r="AT432" i="3" s="1"/>
  <c r="AU238" i="3"/>
  <c r="AU432" i="3" s="1"/>
  <c r="AV238" i="3"/>
  <c r="AV432" i="3" s="1"/>
  <c r="AW238" i="3"/>
  <c r="AW432" i="3" s="1"/>
  <c r="AX238" i="3"/>
  <c r="AX432" i="3" s="1"/>
  <c r="AY238" i="3"/>
  <c r="AY432" i="3" s="1"/>
  <c r="AZ238" i="3"/>
  <c r="AZ432" i="3" s="1"/>
  <c r="BA238" i="3"/>
  <c r="BA257" i="3" s="1"/>
  <c r="E13" i="5" s="1"/>
  <c r="BE238" i="3"/>
  <c r="BF238" i="3"/>
  <c r="BG238" i="3"/>
  <c r="BH238" i="3"/>
  <c r="BI238" i="3"/>
  <c r="BJ238" i="3"/>
  <c r="BK238" i="3"/>
  <c r="BL238" i="3"/>
  <c r="BL260" i="3" s="1"/>
  <c r="BM238" i="3"/>
  <c r="BN238" i="3"/>
  <c r="BO238" i="3"/>
  <c r="BP238" i="3"/>
  <c r="BP256" i="3" s="1"/>
  <c r="BQ238" i="3"/>
  <c r="BR238" i="3"/>
  <c r="BS238" i="3"/>
  <c r="BT238" i="3"/>
  <c r="BT260" i="3" s="1"/>
  <c r="BU238" i="3"/>
  <c r="BV238" i="3"/>
  <c r="BW238" i="3"/>
  <c r="BX238" i="3"/>
  <c r="BX256" i="3" s="1"/>
  <c r="BY238" i="3"/>
  <c r="BZ238" i="3"/>
  <c r="CA238" i="3"/>
  <c r="CB238" i="3"/>
  <c r="CB260" i="3" s="1"/>
  <c r="CC238" i="3"/>
  <c r="CD238" i="3"/>
  <c r="CE238" i="3"/>
  <c r="CF238" i="3"/>
  <c r="CF256" i="3" s="1"/>
  <c r="CG238" i="3"/>
  <c r="CH238" i="3"/>
  <c r="CI238" i="3"/>
  <c r="CJ238" i="3"/>
  <c r="CJ257" i="3" s="1"/>
  <c r="E74" i="5" s="1"/>
  <c r="CK238" i="3"/>
  <c r="CL238" i="3"/>
  <c r="CM238" i="3"/>
  <c r="CN238" i="3"/>
  <c r="CO238" i="3"/>
  <c r="CP238" i="3"/>
  <c r="CQ238" i="3"/>
  <c r="CR238" i="3"/>
  <c r="CS238" i="3"/>
  <c r="CT238" i="3"/>
  <c r="CU238" i="3"/>
  <c r="CV238" i="3"/>
  <c r="CW238" i="3"/>
  <c r="CX238" i="3"/>
  <c r="CY238" i="3"/>
  <c r="CZ238" i="3"/>
  <c r="DA238" i="3"/>
  <c r="DB238" i="3"/>
  <c r="DC238" i="3"/>
  <c r="DD238" i="3"/>
  <c r="DE238" i="3"/>
  <c r="DF238" i="3"/>
  <c r="DG238" i="3"/>
  <c r="DH238" i="3"/>
  <c r="G239" i="3"/>
  <c r="G433" i="3" s="1"/>
  <c r="H239" i="3"/>
  <c r="H433" i="3" s="1"/>
  <c r="I239" i="3"/>
  <c r="I433" i="3" s="1"/>
  <c r="J239" i="3"/>
  <c r="J433" i="3" s="1"/>
  <c r="K239" i="3"/>
  <c r="K433" i="3" s="1"/>
  <c r="L239" i="3"/>
  <c r="L433" i="3" s="1"/>
  <c r="M239" i="3"/>
  <c r="M433" i="3" s="1"/>
  <c r="N239" i="3"/>
  <c r="N433" i="3" s="1"/>
  <c r="O239" i="3"/>
  <c r="O433" i="3" s="1"/>
  <c r="P239" i="3"/>
  <c r="P433" i="3" s="1"/>
  <c r="Q239" i="3"/>
  <c r="Q433" i="3" s="1"/>
  <c r="R239" i="3"/>
  <c r="R433" i="3" s="1"/>
  <c r="S239" i="3"/>
  <c r="S433" i="3" s="1"/>
  <c r="T239" i="3"/>
  <c r="T433" i="3" s="1"/>
  <c r="U239" i="3"/>
  <c r="U433" i="3" s="1"/>
  <c r="V239" i="3"/>
  <c r="V433" i="3" s="1"/>
  <c r="W239" i="3"/>
  <c r="W433" i="3" s="1"/>
  <c r="X239" i="3"/>
  <c r="X433" i="3" s="1"/>
  <c r="Y239" i="3"/>
  <c r="Y433" i="3" s="1"/>
  <c r="Z239" i="3"/>
  <c r="Z433" i="3" s="1"/>
  <c r="AA239" i="3"/>
  <c r="AA433" i="3" s="1"/>
  <c r="AB239" i="3"/>
  <c r="AB433" i="3" s="1"/>
  <c r="AC239" i="3"/>
  <c r="AC433" i="3" s="1"/>
  <c r="AD239" i="3"/>
  <c r="AD433" i="3" s="1"/>
  <c r="AE239" i="3"/>
  <c r="AE433" i="3" s="1"/>
  <c r="AF239" i="3"/>
  <c r="AF433" i="3" s="1"/>
  <c r="AG239" i="3"/>
  <c r="AG433" i="3" s="1"/>
  <c r="AH239" i="3"/>
  <c r="AH433" i="3" s="1"/>
  <c r="AI239" i="3"/>
  <c r="AI433" i="3" s="1"/>
  <c r="AJ239" i="3"/>
  <c r="AJ433" i="3" s="1"/>
  <c r="AK239" i="3"/>
  <c r="AK433" i="3" s="1"/>
  <c r="AL239" i="3"/>
  <c r="AL433" i="3" s="1"/>
  <c r="AM239" i="3"/>
  <c r="AM433" i="3" s="1"/>
  <c r="AN239" i="3"/>
  <c r="AN433" i="3" s="1"/>
  <c r="AO239" i="3"/>
  <c r="AO433" i="3" s="1"/>
  <c r="AP239" i="3"/>
  <c r="AP433" i="3" s="1"/>
  <c r="AQ239" i="3"/>
  <c r="AQ433" i="3" s="1"/>
  <c r="AR239" i="3"/>
  <c r="AR433" i="3" s="1"/>
  <c r="AS239" i="3"/>
  <c r="AS433" i="3" s="1"/>
  <c r="AT239" i="3"/>
  <c r="AT433" i="3" s="1"/>
  <c r="AU239" i="3"/>
  <c r="AU433" i="3" s="1"/>
  <c r="AV239" i="3"/>
  <c r="AV433" i="3" s="1"/>
  <c r="AW239" i="3"/>
  <c r="AW433" i="3" s="1"/>
  <c r="AX239" i="3"/>
  <c r="AX433" i="3" s="1"/>
  <c r="AY239" i="3"/>
  <c r="AY433" i="3" s="1"/>
  <c r="AZ239" i="3"/>
  <c r="AZ433" i="3" s="1"/>
  <c r="BA239" i="3"/>
  <c r="BE239" i="3"/>
  <c r="BE259" i="3" s="1"/>
  <c r="G17" i="5" s="1"/>
  <c r="BF239" i="3"/>
  <c r="BG239" i="3"/>
  <c r="BH239" i="3"/>
  <c r="BI239" i="3"/>
  <c r="BI258" i="3" s="1"/>
  <c r="F19" i="5" s="1"/>
  <c r="BJ239" i="3"/>
  <c r="BK239" i="3"/>
  <c r="BL239" i="3"/>
  <c r="BM239" i="3"/>
  <c r="BN239" i="3"/>
  <c r="BO239" i="3"/>
  <c r="BP239" i="3"/>
  <c r="BQ239" i="3"/>
  <c r="BQ258" i="3" s="1"/>
  <c r="F35" i="5" s="1"/>
  <c r="BR239" i="3"/>
  <c r="BS239" i="3"/>
  <c r="BT239" i="3"/>
  <c r="BU239" i="3"/>
  <c r="BV239" i="3"/>
  <c r="BW239" i="3"/>
  <c r="BX239" i="3"/>
  <c r="BY239" i="3"/>
  <c r="BY258" i="3" s="1"/>
  <c r="F66" i="5" s="1"/>
  <c r="BZ239" i="3"/>
  <c r="CA239" i="3"/>
  <c r="CB239" i="3"/>
  <c r="CC239" i="3"/>
  <c r="CD239" i="3"/>
  <c r="CE239" i="3"/>
  <c r="CF239" i="3"/>
  <c r="CG239" i="3"/>
  <c r="CH239" i="3"/>
  <c r="CI239" i="3"/>
  <c r="CJ239" i="3"/>
  <c r="CK239" i="3"/>
  <c r="CL239" i="3"/>
  <c r="CM239" i="3"/>
  <c r="CN239" i="3"/>
  <c r="CO239" i="3"/>
  <c r="CP239" i="3"/>
  <c r="CQ239" i="3"/>
  <c r="CR239" i="3"/>
  <c r="CS239" i="3"/>
  <c r="CT239" i="3"/>
  <c r="CU239" i="3"/>
  <c r="CV239" i="3"/>
  <c r="CW239" i="3"/>
  <c r="CX239" i="3"/>
  <c r="CY239" i="3"/>
  <c r="CZ239" i="3"/>
  <c r="DA239" i="3"/>
  <c r="DB239" i="3"/>
  <c r="DC239" i="3"/>
  <c r="DD239" i="3"/>
  <c r="DE239" i="3"/>
  <c r="DF239" i="3"/>
  <c r="DG239" i="3"/>
  <c r="DH239" i="3"/>
  <c r="G240" i="3"/>
  <c r="G434" i="3" s="1"/>
  <c r="H240" i="3"/>
  <c r="H434" i="3" s="1"/>
  <c r="I240" i="3"/>
  <c r="I434" i="3" s="1"/>
  <c r="J240" i="3"/>
  <c r="J434" i="3" s="1"/>
  <c r="K240" i="3"/>
  <c r="K434" i="3" s="1"/>
  <c r="L240" i="3"/>
  <c r="L434" i="3" s="1"/>
  <c r="M240" i="3"/>
  <c r="M434" i="3" s="1"/>
  <c r="N240" i="3"/>
  <c r="N434" i="3" s="1"/>
  <c r="O240" i="3"/>
  <c r="O434" i="3" s="1"/>
  <c r="P240" i="3"/>
  <c r="P434" i="3" s="1"/>
  <c r="Q240" i="3"/>
  <c r="Q434" i="3" s="1"/>
  <c r="R240" i="3"/>
  <c r="R434" i="3" s="1"/>
  <c r="S240" i="3"/>
  <c r="S434" i="3" s="1"/>
  <c r="T240" i="3"/>
  <c r="T434" i="3" s="1"/>
  <c r="U240" i="3"/>
  <c r="U434" i="3" s="1"/>
  <c r="V240" i="3"/>
  <c r="V434" i="3" s="1"/>
  <c r="W240" i="3"/>
  <c r="W434" i="3" s="1"/>
  <c r="X240" i="3"/>
  <c r="X434" i="3" s="1"/>
  <c r="Y240" i="3"/>
  <c r="Y434" i="3" s="1"/>
  <c r="Z240" i="3"/>
  <c r="Z434" i="3" s="1"/>
  <c r="AA240" i="3"/>
  <c r="AA434" i="3" s="1"/>
  <c r="AB240" i="3"/>
  <c r="AB434" i="3" s="1"/>
  <c r="AC240" i="3"/>
  <c r="AC434" i="3" s="1"/>
  <c r="AD240" i="3"/>
  <c r="AD434" i="3" s="1"/>
  <c r="AE240" i="3"/>
  <c r="AE434" i="3" s="1"/>
  <c r="AF240" i="3"/>
  <c r="AF434" i="3" s="1"/>
  <c r="AG240" i="3"/>
  <c r="AG434" i="3" s="1"/>
  <c r="AH240" i="3"/>
  <c r="AH434" i="3" s="1"/>
  <c r="AI240" i="3"/>
  <c r="AI434" i="3" s="1"/>
  <c r="AJ240" i="3"/>
  <c r="AJ434" i="3" s="1"/>
  <c r="AK240" i="3"/>
  <c r="AK434" i="3" s="1"/>
  <c r="AL240" i="3"/>
  <c r="AL434" i="3" s="1"/>
  <c r="AM240" i="3"/>
  <c r="AM434" i="3" s="1"/>
  <c r="AN240" i="3"/>
  <c r="AN434" i="3" s="1"/>
  <c r="AO240" i="3"/>
  <c r="AO434" i="3" s="1"/>
  <c r="AP240" i="3"/>
  <c r="AP434" i="3" s="1"/>
  <c r="AQ240" i="3"/>
  <c r="AQ434" i="3" s="1"/>
  <c r="AR240" i="3"/>
  <c r="AR434" i="3" s="1"/>
  <c r="AS240" i="3"/>
  <c r="AS434" i="3" s="1"/>
  <c r="AT240" i="3"/>
  <c r="AT434" i="3" s="1"/>
  <c r="AU240" i="3"/>
  <c r="AU434" i="3" s="1"/>
  <c r="AV240" i="3"/>
  <c r="AV434" i="3" s="1"/>
  <c r="AW240" i="3"/>
  <c r="AW434" i="3" s="1"/>
  <c r="AX240" i="3"/>
  <c r="AX434" i="3" s="1"/>
  <c r="AY240" i="3"/>
  <c r="AY434" i="3" s="1"/>
  <c r="AZ240" i="3"/>
  <c r="AZ434" i="3" s="1"/>
  <c r="BA240" i="3"/>
  <c r="BE240" i="3"/>
  <c r="BF240" i="3"/>
  <c r="BG240" i="3"/>
  <c r="BH240" i="3"/>
  <c r="BI240" i="3"/>
  <c r="BJ240" i="3"/>
  <c r="BK240" i="3"/>
  <c r="BL240" i="3"/>
  <c r="BM240" i="3"/>
  <c r="BN240" i="3"/>
  <c r="BO240" i="3"/>
  <c r="BP240" i="3"/>
  <c r="BQ240" i="3"/>
  <c r="BR240" i="3"/>
  <c r="BS240" i="3"/>
  <c r="BT240" i="3"/>
  <c r="BU240" i="3"/>
  <c r="BV240" i="3"/>
  <c r="BW240" i="3"/>
  <c r="BX240" i="3"/>
  <c r="BY240" i="3"/>
  <c r="BZ240" i="3"/>
  <c r="CA240" i="3"/>
  <c r="CB240" i="3"/>
  <c r="CC240" i="3"/>
  <c r="CD240" i="3"/>
  <c r="CE240" i="3"/>
  <c r="CF240" i="3"/>
  <c r="CG240" i="3"/>
  <c r="CH240" i="3"/>
  <c r="CI240" i="3"/>
  <c r="CJ240" i="3"/>
  <c r="CK240" i="3"/>
  <c r="CL240" i="3"/>
  <c r="CM240" i="3"/>
  <c r="CN240" i="3"/>
  <c r="CO240" i="3"/>
  <c r="CP240" i="3"/>
  <c r="CQ240" i="3"/>
  <c r="CR240" i="3"/>
  <c r="CS240" i="3"/>
  <c r="CT240" i="3"/>
  <c r="CU240" i="3"/>
  <c r="CV240" i="3"/>
  <c r="CW240" i="3"/>
  <c r="CX240" i="3"/>
  <c r="CY240" i="3"/>
  <c r="CZ240" i="3"/>
  <c r="DA240" i="3"/>
  <c r="DB240" i="3"/>
  <c r="DC240" i="3"/>
  <c r="DD240" i="3"/>
  <c r="DE240" i="3"/>
  <c r="DF240" i="3"/>
  <c r="DG240" i="3"/>
  <c r="DH240" i="3"/>
  <c r="G241" i="3"/>
  <c r="G435" i="3" s="1"/>
  <c r="H241" i="3"/>
  <c r="H435" i="3" s="1"/>
  <c r="I241" i="3"/>
  <c r="I435" i="3" s="1"/>
  <c r="J241" i="3"/>
  <c r="J435" i="3" s="1"/>
  <c r="K241" i="3"/>
  <c r="K435" i="3" s="1"/>
  <c r="L241" i="3"/>
  <c r="L435" i="3" s="1"/>
  <c r="M241" i="3"/>
  <c r="M435" i="3" s="1"/>
  <c r="N241" i="3"/>
  <c r="N435" i="3" s="1"/>
  <c r="O241" i="3"/>
  <c r="O435" i="3" s="1"/>
  <c r="P241" i="3"/>
  <c r="P435" i="3" s="1"/>
  <c r="Q241" i="3"/>
  <c r="Q435" i="3" s="1"/>
  <c r="R241" i="3"/>
  <c r="R435" i="3" s="1"/>
  <c r="S241" i="3"/>
  <c r="S435" i="3" s="1"/>
  <c r="T241" i="3"/>
  <c r="T435" i="3" s="1"/>
  <c r="U241" i="3"/>
  <c r="U435" i="3" s="1"/>
  <c r="V241" i="3"/>
  <c r="V435" i="3" s="1"/>
  <c r="W241" i="3"/>
  <c r="W435" i="3" s="1"/>
  <c r="X241" i="3"/>
  <c r="X435" i="3" s="1"/>
  <c r="Y241" i="3"/>
  <c r="Y435" i="3" s="1"/>
  <c r="Z241" i="3"/>
  <c r="Z435" i="3" s="1"/>
  <c r="AA241" i="3"/>
  <c r="AA435" i="3" s="1"/>
  <c r="AB241" i="3"/>
  <c r="AB435" i="3" s="1"/>
  <c r="AC241" i="3"/>
  <c r="AC435" i="3" s="1"/>
  <c r="AD241" i="3"/>
  <c r="AD435" i="3" s="1"/>
  <c r="AE241" i="3"/>
  <c r="AE435" i="3" s="1"/>
  <c r="AF241" i="3"/>
  <c r="AF435" i="3" s="1"/>
  <c r="AG241" i="3"/>
  <c r="AG435" i="3" s="1"/>
  <c r="AH241" i="3"/>
  <c r="AH435" i="3" s="1"/>
  <c r="AI241" i="3"/>
  <c r="AI435" i="3" s="1"/>
  <c r="AJ241" i="3"/>
  <c r="AJ435" i="3" s="1"/>
  <c r="AK241" i="3"/>
  <c r="AK435" i="3" s="1"/>
  <c r="AL241" i="3"/>
  <c r="AL435" i="3" s="1"/>
  <c r="AM241" i="3"/>
  <c r="AM435" i="3" s="1"/>
  <c r="AN241" i="3"/>
  <c r="AN435" i="3" s="1"/>
  <c r="AO241" i="3"/>
  <c r="AO435" i="3" s="1"/>
  <c r="AP241" i="3"/>
  <c r="AP435" i="3" s="1"/>
  <c r="AQ241" i="3"/>
  <c r="AQ435" i="3" s="1"/>
  <c r="AR241" i="3"/>
  <c r="AR435" i="3" s="1"/>
  <c r="AS241" i="3"/>
  <c r="AS435" i="3" s="1"/>
  <c r="AT241" i="3"/>
  <c r="AT435" i="3" s="1"/>
  <c r="AU241" i="3"/>
  <c r="AU435" i="3" s="1"/>
  <c r="AV241" i="3"/>
  <c r="AV435" i="3" s="1"/>
  <c r="AW241" i="3"/>
  <c r="AW435" i="3" s="1"/>
  <c r="AX241" i="3"/>
  <c r="AX435" i="3" s="1"/>
  <c r="AY241" i="3"/>
  <c r="AY435" i="3" s="1"/>
  <c r="AZ241" i="3"/>
  <c r="AZ435" i="3" s="1"/>
  <c r="BA241" i="3"/>
  <c r="BE241" i="3"/>
  <c r="BF241" i="3"/>
  <c r="BG241" i="3"/>
  <c r="BH241" i="3"/>
  <c r="BI241" i="3"/>
  <c r="BJ241" i="3"/>
  <c r="BK241" i="3"/>
  <c r="BL241" i="3"/>
  <c r="BM241" i="3"/>
  <c r="BN241" i="3"/>
  <c r="BO241" i="3"/>
  <c r="BP241" i="3"/>
  <c r="BQ241" i="3"/>
  <c r="BR241" i="3"/>
  <c r="BS241" i="3"/>
  <c r="BT241" i="3"/>
  <c r="BU241" i="3"/>
  <c r="BV241" i="3"/>
  <c r="BW241" i="3"/>
  <c r="BX241" i="3"/>
  <c r="BY241" i="3"/>
  <c r="BZ241" i="3"/>
  <c r="CA241" i="3"/>
  <c r="CB241" i="3"/>
  <c r="CC241" i="3"/>
  <c r="CD241" i="3"/>
  <c r="CE241" i="3"/>
  <c r="CF241" i="3"/>
  <c r="CG241" i="3"/>
  <c r="CH241" i="3"/>
  <c r="CI241" i="3"/>
  <c r="CJ241" i="3"/>
  <c r="CK241" i="3"/>
  <c r="CL241" i="3"/>
  <c r="CM241" i="3"/>
  <c r="CN241" i="3"/>
  <c r="CO241" i="3"/>
  <c r="CP241" i="3"/>
  <c r="CQ241" i="3"/>
  <c r="CR241" i="3"/>
  <c r="CS241" i="3"/>
  <c r="CT241" i="3"/>
  <c r="CU241" i="3"/>
  <c r="CV241" i="3"/>
  <c r="CW241" i="3"/>
  <c r="CX241" i="3"/>
  <c r="CY241" i="3"/>
  <c r="CZ241" i="3"/>
  <c r="DA241" i="3"/>
  <c r="DB241" i="3"/>
  <c r="DC241" i="3"/>
  <c r="DD241" i="3"/>
  <c r="DE241" i="3"/>
  <c r="DF241" i="3"/>
  <c r="DG241" i="3"/>
  <c r="DH241" i="3"/>
  <c r="G242" i="3"/>
  <c r="G436" i="3" s="1"/>
  <c r="H242" i="3"/>
  <c r="H436" i="3" s="1"/>
  <c r="I242" i="3"/>
  <c r="I436" i="3" s="1"/>
  <c r="J242" i="3"/>
  <c r="J436" i="3" s="1"/>
  <c r="K242" i="3"/>
  <c r="K436" i="3" s="1"/>
  <c r="L242" i="3"/>
  <c r="L436" i="3" s="1"/>
  <c r="M242" i="3"/>
  <c r="M436" i="3" s="1"/>
  <c r="N242" i="3"/>
  <c r="N436" i="3" s="1"/>
  <c r="O242" i="3"/>
  <c r="O436" i="3" s="1"/>
  <c r="P242" i="3"/>
  <c r="P436" i="3" s="1"/>
  <c r="Q242" i="3"/>
  <c r="Q436" i="3" s="1"/>
  <c r="R242" i="3"/>
  <c r="R436" i="3" s="1"/>
  <c r="S242" i="3"/>
  <c r="S436" i="3" s="1"/>
  <c r="T242" i="3"/>
  <c r="T436" i="3" s="1"/>
  <c r="U242" i="3"/>
  <c r="U436" i="3" s="1"/>
  <c r="V242" i="3"/>
  <c r="V436" i="3" s="1"/>
  <c r="W242" i="3"/>
  <c r="W436" i="3" s="1"/>
  <c r="X242" i="3"/>
  <c r="X436" i="3" s="1"/>
  <c r="Y242" i="3"/>
  <c r="Y436" i="3" s="1"/>
  <c r="Z242" i="3"/>
  <c r="Z436" i="3" s="1"/>
  <c r="AA242" i="3"/>
  <c r="AA436" i="3" s="1"/>
  <c r="AB242" i="3"/>
  <c r="AB436" i="3" s="1"/>
  <c r="AC242" i="3"/>
  <c r="AC436" i="3" s="1"/>
  <c r="AD242" i="3"/>
  <c r="AD436" i="3" s="1"/>
  <c r="AE242" i="3"/>
  <c r="AE436" i="3" s="1"/>
  <c r="AF242" i="3"/>
  <c r="AF436" i="3" s="1"/>
  <c r="AG242" i="3"/>
  <c r="AG436" i="3" s="1"/>
  <c r="AH242" i="3"/>
  <c r="AH436" i="3" s="1"/>
  <c r="AI242" i="3"/>
  <c r="AI436" i="3" s="1"/>
  <c r="AJ242" i="3"/>
  <c r="AJ436" i="3" s="1"/>
  <c r="AK242" i="3"/>
  <c r="AK436" i="3" s="1"/>
  <c r="AL242" i="3"/>
  <c r="AL436" i="3" s="1"/>
  <c r="AM242" i="3"/>
  <c r="AM436" i="3" s="1"/>
  <c r="AN242" i="3"/>
  <c r="AN436" i="3" s="1"/>
  <c r="AO242" i="3"/>
  <c r="AO436" i="3" s="1"/>
  <c r="AP242" i="3"/>
  <c r="AP436" i="3" s="1"/>
  <c r="AQ242" i="3"/>
  <c r="AQ436" i="3" s="1"/>
  <c r="AR242" i="3"/>
  <c r="AR436" i="3" s="1"/>
  <c r="AS242" i="3"/>
  <c r="AS436" i="3" s="1"/>
  <c r="AT242" i="3"/>
  <c r="AT436" i="3" s="1"/>
  <c r="AU242" i="3"/>
  <c r="AU436" i="3" s="1"/>
  <c r="AV242" i="3"/>
  <c r="AV436" i="3" s="1"/>
  <c r="AW242" i="3"/>
  <c r="AW436" i="3" s="1"/>
  <c r="AX242" i="3"/>
  <c r="AX436" i="3" s="1"/>
  <c r="AY242" i="3"/>
  <c r="AY436" i="3" s="1"/>
  <c r="AZ242" i="3"/>
  <c r="AZ436" i="3" s="1"/>
  <c r="BA242" i="3"/>
  <c r="BE242" i="3"/>
  <c r="BF242" i="3"/>
  <c r="BG242" i="3"/>
  <c r="BH242" i="3"/>
  <c r="BI242" i="3"/>
  <c r="BJ242" i="3"/>
  <c r="BK242" i="3"/>
  <c r="BL242" i="3"/>
  <c r="BM242" i="3"/>
  <c r="BN242" i="3"/>
  <c r="BO242" i="3"/>
  <c r="BP242" i="3"/>
  <c r="BQ242" i="3"/>
  <c r="BR242" i="3"/>
  <c r="BS242" i="3"/>
  <c r="BT242" i="3"/>
  <c r="BU242" i="3"/>
  <c r="BV242" i="3"/>
  <c r="BW242" i="3"/>
  <c r="BX242" i="3"/>
  <c r="BY242" i="3"/>
  <c r="BZ242" i="3"/>
  <c r="CA242" i="3"/>
  <c r="CB242" i="3"/>
  <c r="CC242" i="3"/>
  <c r="CD242" i="3"/>
  <c r="CE242" i="3"/>
  <c r="CF242" i="3"/>
  <c r="CG242" i="3"/>
  <c r="CH242" i="3"/>
  <c r="CI242" i="3"/>
  <c r="CJ242" i="3"/>
  <c r="CK242" i="3"/>
  <c r="CL242" i="3"/>
  <c r="CM242" i="3"/>
  <c r="CN242" i="3"/>
  <c r="CO242" i="3"/>
  <c r="CP242" i="3"/>
  <c r="CQ242" i="3"/>
  <c r="CR242" i="3"/>
  <c r="CS242" i="3"/>
  <c r="CT242" i="3"/>
  <c r="CU242" i="3"/>
  <c r="CV242" i="3"/>
  <c r="CW242" i="3"/>
  <c r="CX242" i="3"/>
  <c r="CY242" i="3"/>
  <c r="CZ242" i="3"/>
  <c r="DA242" i="3"/>
  <c r="DB242" i="3"/>
  <c r="DC242" i="3"/>
  <c r="DD242" i="3"/>
  <c r="DE242" i="3"/>
  <c r="DF242" i="3"/>
  <c r="DG242" i="3"/>
  <c r="DH242" i="3"/>
  <c r="G243" i="3"/>
  <c r="G437" i="3" s="1"/>
  <c r="H243" i="3"/>
  <c r="H437" i="3" s="1"/>
  <c r="I243" i="3"/>
  <c r="I437" i="3" s="1"/>
  <c r="J243" i="3"/>
  <c r="J437" i="3" s="1"/>
  <c r="K243" i="3"/>
  <c r="K437" i="3" s="1"/>
  <c r="L243" i="3"/>
  <c r="L437" i="3" s="1"/>
  <c r="M243" i="3"/>
  <c r="M437" i="3" s="1"/>
  <c r="N243" i="3"/>
  <c r="N437" i="3" s="1"/>
  <c r="O243" i="3"/>
  <c r="O437" i="3" s="1"/>
  <c r="P243" i="3"/>
  <c r="P437" i="3" s="1"/>
  <c r="Q243" i="3"/>
  <c r="Q437" i="3" s="1"/>
  <c r="R243" i="3"/>
  <c r="R437" i="3" s="1"/>
  <c r="S243" i="3"/>
  <c r="S437" i="3" s="1"/>
  <c r="T243" i="3"/>
  <c r="T437" i="3" s="1"/>
  <c r="U243" i="3"/>
  <c r="U437" i="3" s="1"/>
  <c r="V243" i="3"/>
  <c r="V437" i="3" s="1"/>
  <c r="W243" i="3"/>
  <c r="W437" i="3" s="1"/>
  <c r="X243" i="3"/>
  <c r="X437" i="3" s="1"/>
  <c r="Y243" i="3"/>
  <c r="Y437" i="3" s="1"/>
  <c r="Z243" i="3"/>
  <c r="Z437" i="3" s="1"/>
  <c r="AA243" i="3"/>
  <c r="AA437" i="3" s="1"/>
  <c r="AB243" i="3"/>
  <c r="AB437" i="3" s="1"/>
  <c r="AC243" i="3"/>
  <c r="AC437" i="3" s="1"/>
  <c r="AD243" i="3"/>
  <c r="AD437" i="3" s="1"/>
  <c r="AE243" i="3"/>
  <c r="AE437" i="3" s="1"/>
  <c r="AF243" i="3"/>
  <c r="AF437" i="3" s="1"/>
  <c r="AG243" i="3"/>
  <c r="AG437" i="3" s="1"/>
  <c r="AH243" i="3"/>
  <c r="AH437" i="3" s="1"/>
  <c r="AI243" i="3"/>
  <c r="AI437" i="3" s="1"/>
  <c r="AJ243" i="3"/>
  <c r="AJ437" i="3" s="1"/>
  <c r="AK243" i="3"/>
  <c r="AK437" i="3" s="1"/>
  <c r="AL243" i="3"/>
  <c r="AL437" i="3" s="1"/>
  <c r="AM243" i="3"/>
  <c r="AM437" i="3" s="1"/>
  <c r="AN243" i="3"/>
  <c r="AN437" i="3" s="1"/>
  <c r="AO243" i="3"/>
  <c r="AO437" i="3" s="1"/>
  <c r="AP243" i="3"/>
  <c r="AP437" i="3" s="1"/>
  <c r="AQ243" i="3"/>
  <c r="AQ437" i="3" s="1"/>
  <c r="AR243" i="3"/>
  <c r="AR437" i="3" s="1"/>
  <c r="AS243" i="3"/>
  <c r="AS437" i="3" s="1"/>
  <c r="AT243" i="3"/>
  <c r="AT437" i="3" s="1"/>
  <c r="AU243" i="3"/>
  <c r="AU437" i="3" s="1"/>
  <c r="AV243" i="3"/>
  <c r="AV437" i="3" s="1"/>
  <c r="AW243" i="3"/>
  <c r="AW437" i="3" s="1"/>
  <c r="AX243" i="3"/>
  <c r="AX437" i="3" s="1"/>
  <c r="AY243" i="3"/>
  <c r="AY437" i="3" s="1"/>
  <c r="AZ243" i="3"/>
  <c r="AZ437" i="3" s="1"/>
  <c r="BA243" i="3"/>
  <c r="BE243" i="3"/>
  <c r="BF243" i="3"/>
  <c r="BG243" i="3"/>
  <c r="BH243" i="3"/>
  <c r="BI243" i="3"/>
  <c r="BJ243" i="3"/>
  <c r="BK243" i="3"/>
  <c r="BL243" i="3"/>
  <c r="BM243" i="3"/>
  <c r="BN243" i="3"/>
  <c r="BO243" i="3"/>
  <c r="BP243" i="3"/>
  <c r="BQ243" i="3"/>
  <c r="BR243" i="3"/>
  <c r="BS243" i="3"/>
  <c r="BT243" i="3"/>
  <c r="BU243" i="3"/>
  <c r="BV243" i="3"/>
  <c r="BW243" i="3"/>
  <c r="BX243" i="3"/>
  <c r="BY243" i="3"/>
  <c r="BZ243" i="3"/>
  <c r="CA243" i="3"/>
  <c r="CB243" i="3"/>
  <c r="CC243" i="3"/>
  <c r="CD243" i="3"/>
  <c r="CE243" i="3"/>
  <c r="CF243" i="3"/>
  <c r="CG243" i="3"/>
  <c r="CH243" i="3"/>
  <c r="CI243" i="3"/>
  <c r="CJ243" i="3"/>
  <c r="CK243" i="3"/>
  <c r="CL243" i="3"/>
  <c r="CM243" i="3"/>
  <c r="CN243" i="3"/>
  <c r="CO243" i="3"/>
  <c r="CP243" i="3"/>
  <c r="CQ243" i="3"/>
  <c r="CR243" i="3"/>
  <c r="CS243" i="3"/>
  <c r="CT243" i="3"/>
  <c r="CU243" i="3"/>
  <c r="CV243" i="3"/>
  <c r="CW243" i="3"/>
  <c r="CX243" i="3"/>
  <c r="CY243" i="3"/>
  <c r="CZ243" i="3"/>
  <c r="DA243" i="3"/>
  <c r="DB243" i="3"/>
  <c r="DC243" i="3"/>
  <c r="DD243" i="3"/>
  <c r="DE243" i="3"/>
  <c r="DF243" i="3"/>
  <c r="DG243" i="3"/>
  <c r="DH243" i="3"/>
  <c r="G244" i="3"/>
  <c r="G438" i="3" s="1"/>
  <c r="H244" i="3"/>
  <c r="H438" i="3" s="1"/>
  <c r="I244" i="3"/>
  <c r="I438" i="3" s="1"/>
  <c r="J244" i="3"/>
  <c r="J438" i="3" s="1"/>
  <c r="K244" i="3"/>
  <c r="K438" i="3" s="1"/>
  <c r="L244" i="3"/>
  <c r="L438" i="3" s="1"/>
  <c r="M244" i="3"/>
  <c r="M438" i="3" s="1"/>
  <c r="N244" i="3"/>
  <c r="N438" i="3" s="1"/>
  <c r="O244" i="3"/>
  <c r="O438" i="3" s="1"/>
  <c r="P244" i="3"/>
  <c r="P438" i="3" s="1"/>
  <c r="Q244" i="3"/>
  <c r="Q438" i="3" s="1"/>
  <c r="R244" i="3"/>
  <c r="R438" i="3" s="1"/>
  <c r="S244" i="3"/>
  <c r="S438" i="3" s="1"/>
  <c r="T244" i="3"/>
  <c r="T438" i="3" s="1"/>
  <c r="U244" i="3"/>
  <c r="U438" i="3" s="1"/>
  <c r="V244" i="3"/>
  <c r="V438" i="3" s="1"/>
  <c r="W244" i="3"/>
  <c r="W438" i="3" s="1"/>
  <c r="X244" i="3"/>
  <c r="X438" i="3" s="1"/>
  <c r="Y244" i="3"/>
  <c r="Y438" i="3" s="1"/>
  <c r="Z244" i="3"/>
  <c r="Z438" i="3" s="1"/>
  <c r="AA244" i="3"/>
  <c r="AA438" i="3" s="1"/>
  <c r="AB244" i="3"/>
  <c r="AB438" i="3" s="1"/>
  <c r="AC244" i="3"/>
  <c r="AC438" i="3" s="1"/>
  <c r="AD244" i="3"/>
  <c r="AD438" i="3" s="1"/>
  <c r="AE244" i="3"/>
  <c r="AE438" i="3" s="1"/>
  <c r="AF244" i="3"/>
  <c r="AF438" i="3" s="1"/>
  <c r="AG244" i="3"/>
  <c r="AG438" i="3" s="1"/>
  <c r="AH244" i="3"/>
  <c r="AH438" i="3" s="1"/>
  <c r="AI244" i="3"/>
  <c r="AI438" i="3" s="1"/>
  <c r="AJ244" i="3"/>
  <c r="AJ438" i="3" s="1"/>
  <c r="AK244" i="3"/>
  <c r="AK438" i="3" s="1"/>
  <c r="AL244" i="3"/>
  <c r="AL438" i="3" s="1"/>
  <c r="AM244" i="3"/>
  <c r="AM438" i="3" s="1"/>
  <c r="AN244" i="3"/>
  <c r="AN438" i="3" s="1"/>
  <c r="AO244" i="3"/>
  <c r="AO438" i="3" s="1"/>
  <c r="AP244" i="3"/>
  <c r="AP438" i="3" s="1"/>
  <c r="AQ244" i="3"/>
  <c r="AQ438" i="3" s="1"/>
  <c r="AR244" i="3"/>
  <c r="AR438" i="3" s="1"/>
  <c r="AS244" i="3"/>
  <c r="AS438" i="3" s="1"/>
  <c r="AT244" i="3"/>
  <c r="AT438" i="3" s="1"/>
  <c r="AU244" i="3"/>
  <c r="AU438" i="3" s="1"/>
  <c r="AV244" i="3"/>
  <c r="AV438" i="3" s="1"/>
  <c r="AW244" i="3"/>
  <c r="AW438" i="3" s="1"/>
  <c r="AX244" i="3"/>
  <c r="AX438" i="3" s="1"/>
  <c r="AY244" i="3"/>
  <c r="AY438" i="3" s="1"/>
  <c r="AZ244" i="3"/>
  <c r="AZ438" i="3" s="1"/>
  <c r="BA244" i="3"/>
  <c r="BE244" i="3"/>
  <c r="BF244" i="3"/>
  <c r="BG244" i="3"/>
  <c r="BH244" i="3"/>
  <c r="BI244" i="3"/>
  <c r="BJ244" i="3"/>
  <c r="BK244" i="3"/>
  <c r="BL244" i="3"/>
  <c r="BM244" i="3"/>
  <c r="BN244" i="3"/>
  <c r="BO244" i="3"/>
  <c r="BP244" i="3"/>
  <c r="BQ244" i="3"/>
  <c r="BR244" i="3"/>
  <c r="BS244" i="3"/>
  <c r="BT244" i="3"/>
  <c r="BU244" i="3"/>
  <c r="BV244" i="3"/>
  <c r="BW244" i="3"/>
  <c r="BX244" i="3"/>
  <c r="BY244" i="3"/>
  <c r="BZ244" i="3"/>
  <c r="CA244" i="3"/>
  <c r="CB244" i="3"/>
  <c r="CC244" i="3"/>
  <c r="CD244" i="3"/>
  <c r="CE244" i="3"/>
  <c r="CF244" i="3"/>
  <c r="CG244" i="3"/>
  <c r="CH244" i="3"/>
  <c r="CI244" i="3"/>
  <c r="CJ244" i="3"/>
  <c r="CK244" i="3"/>
  <c r="CL244" i="3"/>
  <c r="CM244" i="3"/>
  <c r="CN244" i="3"/>
  <c r="CO244" i="3"/>
  <c r="CP244" i="3"/>
  <c r="CQ244" i="3"/>
  <c r="CR244" i="3"/>
  <c r="CS244" i="3"/>
  <c r="CT244" i="3"/>
  <c r="CU244" i="3"/>
  <c r="CV244" i="3"/>
  <c r="CW244" i="3"/>
  <c r="CX244" i="3"/>
  <c r="CY244" i="3"/>
  <c r="CZ244" i="3"/>
  <c r="DA244" i="3"/>
  <c r="DB244" i="3"/>
  <c r="DC244" i="3"/>
  <c r="DD244" i="3"/>
  <c r="DE244" i="3"/>
  <c r="DF244" i="3"/>
  <c r="DG244" i="3"/>
  <c r="DH244" i="3"/>
  <c r="G245" i="3"/>
  <c r="G439" i="3" s="1"/>
  <c r="H245" i="3"/>
  <c r="H439" i="3" s="1"/>
  <c r="I245" i="3"/>
  <c r="I439" i="3" s="1"/>
  <c r="J245" i="3"/>
  <c r="J439" i="3" s="1"/>
  <c r="K245" i="3"/>
  <c r="K439" i="3" s="1"/>
  <c r="L245" i="3"/>
  <c r="L439" i="3" s="1"/>
  <c r="M245" i="3"/>
  <c r="M439" i="3" s="1"/>
  <c r="N245" i="3"/>
  <c r="N439" i="3" s="1"/>
  <c r="O245" i="3"/>
  <c r="O439" i="3" s="1"/>
  <c r="P245" i="3"/>
  <c r="P439" i="3" s="1"/>
  <c r="Q245" i="3"/>
  <c r="Q439" i="3" s="1"/>
  <c r="R245" i="3"/>
  <c r="R439" i="3" s="1"/>
  <c r="S245" i="3"/>
  <c r="S439" i="3" s="1"/>
  <c r="T245" i="3"/>
  <c r="T439" i="3" s="1"/>
  <c r="U245" i="3"/>
  <c r="U439" i="3" s="1"/>
  <c r="V245" i="3"/>
  <c r="V439" i="3" s="1"/>
  <c r="W245" i="3"/>
  <c r="W439" i="3" s="1"/>
  <c r="X245" i="3"/>
  <c r="X439" i="3" s="1"/>
  <c r="Y245" i="3"/>
  <c r="Y439" i="3" s="1"/>
  <c r="Z245" i="3"/>
  <c r="Z439" i="3" s="1"/>
  <c r="AA245" i="3"/>
  <c r="AA439" i="3" s="1"/>
  <c r="AB245" i="3"/>
  <c r="AB439" i="3" s="1"/>
  <c r="AC245" i="3"/>
  <c r="AC439" i="3" s="1"/>
  <c r="AD245" i="3"/>
  <c r="AD439" i="3" s="1"/>
  <c r="AE245" i="3"/>
  <c r="AE439" i="3" s="1"/>
  <c r="AF245" i="3"/>
  <c r="AF439" i="3" s="1"/>
  <c r="AG245" i="3"/>
  <c r="AG439" i="3" s="1"/>
  <c r="AH245" i="3"/>
  <c r="AH439" i="3" s="1"/>
  <c r="AI245" i="3"/>
  <c r="AI439" i="3" s="1"/>
  <c r="AJ245" i="3"/>
  <c r="AJ439" i="3" s="1"/>
  <c r="AK245" i="3"/>
  <c r="AK439" i="3" s="1"/>
  <c r="AL245" i="3"/>
  <c r="AL439" i="3" s="1"/>
  <c r="AM245" i="3"/>
  <c r="AM439" i="3" s="1"/>
  <c r="AN245" i="3"/>
  <c r="AN439" i="3" s="1"/>
  <c r="AO245" i="3"/>
  <c r="AO439" i="3" s="1"/>
  <c r="AP245" i="3"/>
  <c r="AP439" i="3" s="1"/>
  <c r="AQ245" i="3"/>
  <c r="AQ439" i="3" s="1"/>
  <c r="AR245" i="3"/>
  <c r="AR439" i="3" s="1"/>
  <c r="AS245" i="3"/>
  <c r="AS439" i="3" s="1"/>
  <c r="AT245" i="3"/>
  <c r="AT439" i="3" s="1"/>
  <c r="AU245" i="3"/>
  <c r="AU439" i="3" s="1"/>
  <c r="AV245" i="3"/>
  <c r="AV439" i="3" s="1"/>
  <c r="AW245" i="3"/>
  <c r="AW439" i="3" s="1"/>
  <c r="AX245" i="3"/>
  <c r="AX439" i="3" s="1"/>
  <c r="AY245" i="3"/>
  <c r="AY439" i="3" s="1"/>
  <c r="AZ245" i="3"/>
  <c r="AZ439" i="3" s="1"/>
  <c r="BA245" i="3"/>
  <c r="BE245" i="3"/>
  <c r="BF245" i="3"/>
  <c r="BG245" i="3"/>
  <c r="BH245" i="3"/>
  <c r="BI245" i="3"/>
  <c r="BJ245" i="3"/>
  <c r="BK245" i="3"/>
  <c r="BL245" i="3"/>
  <c r="BM245" i="3"/>
  <c r="BN245" i="3"/>
  <c r="BO245" i="3"/>
  <c r="BP245" i="3"/>
  <c r="BQ245" i="3"/>
  <c r="BR245" i="3"/>
  <c r="BS245" i="3"/>
  <c r="BT245" i="3"/>
  <c r="BU245" i="3"/>
  <c r="BV245" i="3"/>
  <c r="BW245" i="3"/>
  <c r="BX245" i="3"/>
  <c r="BY245" i="3"/>
  <c r="BZ245" i="3"/>
  <c r="CA245" i="3"/>
  <c r="CB245" i="3"/>
  <c r="CC245" i="3"/>
  <c r="CD245" i="3"/>
  <c r="CE245" i="3"/>
  <c r="CF245" i="3"/>
  <c r="CG245" i="3"/>
  <c r="CH245" i="3"/>
  <c r="CI245" i="3"/>
  <c r="CJ245" i="3"/>
  <c r="CK245" i="3"/>
  <c r="CL245" i="3"/>
  <c r="CM245" i="3"/>
  <c r="CN245" i="3"/>
  <c r="CO245" i="3"/>
  <c r="CP245" i="3"/>
  <c r="CQ245" i="3"/>
  <c r="CR245" i="3"/>
  <c r="CS245" i="3"/>
  <c r="CT245" i="3"/>
  <c r="CU245" i="3"/>
  <c r="CV245" i="3"/>
  <c r="CW245" i="3"/>
  <c r="CX245" i="3"/>
  <c r="CY245" i="3"/>
  <c r="CZ245" i="3"/>
  <c r="DA245" i="3"/>
  <c r="DB245" i="3"/>
  <c r="DC245" i="3"/>
  <c r="DD245" i="3"/>
  <c r="DE245" i="3"/>
  <c r="DF245" i="3"/>
  <c r="DG245" i="3"/>
  <c r="DH245" i="3"/>
  <c r="G246" i="3"/>
  <c r="G440" i="3" s="1"/>
  <c r="H246" i="3"/>
  <c r="H440" i="3" s="1"/>
  <c r="I246" i="3"/>
  <c r="I440" i="3" s="1"/>
  <c r="J246" i="3"/>
  <c r="J440" i="3" s="1"/>
  <c r="K246" i="3"/>
  <c r="K440" i="3" s="1"/>
  <c r="L246" i="3"/>
  <c r="L440" i="3" s="1"/>
  <c r="M246" i="3"/>
  <c r="M440" i="3" s="1"/>
  <c r="N246" i="3"/>
  <c r="N440" i="3" s="1"/>
  <c r="O246" i="3"/>
  <c r="O440" i="3" s="1"/>
  <c r="P246" i="3"/>
  <c r="P440" i="3" s="1"/>
  <c r="Q246" i="3"/>
  <c r="Q440" i="3" s="1"/>
  <c r="R246" i="3"/>
  <c r="R440" i="3" s="1"/>
  <c r="S246" i="3"/>
  <c r="S440" i="3" s="1"/>
  <c r="T246" i="3"/>
  <c r="T440" i="3" s="1"/>
  <c r="U246" i="3"/>
  <c r="U440" i="3" s="1"/>
  <c r="V246" i="3"/>
  <c r="V440" i="3" s="1"/>
  <c r="X246" i="3"/>
  <c r="X440" i="3" s="1"/>
  <c r="Y246" i="3"/>
  <c r="Y440" i="3" s="1"/>
  <c r="AA246" i="3"/>
  <c r="AA440" i="3" s="1"/>
  <c r="AB246" i="3"/>
  <c r="AB440" i="3" s="1"/>
  <c r="AC246" i="3"/>
  <c r="AC440" i="3" s="1"/>
  <c r="AD246" i="3"/>
  <c r="AD440" i="3" s="1"/>
  <c r="AE246" i="3"/>
  <c r="AE440" i="3" s="1"/>
  <c r="AF246" i="3"/>
  <c r="AF440" i="3" s="1"/>
  <c r="AG246" i="3"/>
  <c r="AG440" i="3" s="1"/>
  <c r="AH246" i="3"/>
  <c r="AH440" i="3" s="1"/>
  <c r="AI246" i="3"/>
  <c r="AI440" i="3" s="1"/>
  <c r="AJ246" i="3"/>
  <c r="AJ440" i="3" s="1"/>
  <c r="AK246" i="3"/>
  <c r="AK440" i="3" s="1"/>
  <c r="AL246" i="3"/>
  <c r="AL440" i="3" s="1"/>
  <c r="AM246" i="3"/>
  <c r="AM440" i="3" s="1"/>
  <c r="AN246" i="3"/>
  <c r="AN440" i="3" s="1"/>
  <c r="AO246" i="3"/>
  <c r="AO440" i="3" s="1"/>
  <c r="AP246" i="3"/>
  <c r="AP440" i="3" s="1"/>
  <c r="AQ246" i="3"/>
  <c r="AQ440" i="3" s="1"/>
  <c r="AR246" i="3"/>
  <c r="AR440" i="3" s="1"/>
  <c r="AS246" i="3"/>
  <c r="AS440" i="3" s="1"/>
  <c r="AT246" i="3"/>
  <c r="AT440" i="3" s="1"/>
  <c r="AU246" i="3"/>
  <c r="AU440" i="3" s="1"/>
  <c r="AV246" i="3"/>
  <c r="AV440" i="3" s="1"/>
  <c r="AW246" i="3"/>
  <c r="AW440" i="3" s="1"/>
  <c r="AX246" i="3"/>
  <c r="AX440" i="3" s="1"/>
  <c r="AY246" i="3"/>
  <c r="AY440" i="3" s="1"/>
  <c r="AZ246" i="3"/>
  <c r="AZ440" i="3" s="1"/>
  <c r="BA246" i="3"/>
  <c r="BE246" i="3"/>
  <c r="BF246" i="3"/>
  <c r="BG246" i="3"/>
  <c r="BH246" i="3"/>
  <c r="BI246" i="3"/>
  <c r="BJ246" i="3"/>
  <c r="BK246" i="3"/>
  <c r="BL246" i="3"/>
  <c r="BM246" i="3"/>
  <c r="BN246" i="3"/>
  <c r="BO246" i="3"/>
  <c r="BP246" i="3"/>
  <c r="BQ246" i="3"/>
  <c r="BR246" i="3"/>
  <c r="BS246" i="3"/>
  <c r="BT246" i="3"/>
  <c r="BU246" i="3"/>
  <c r="BV246" i="3"/>
  <c r="BW246" i="3"/>
  <c r="BX246" i="3"/>
  <c r="BY246" i="3"/>
  <c r="BZ246" i="3"/>
  <c r="CA246" i="3"/>
  <c r="CB246" i="3"/>
  <c r="CC246" i="3"/>
  <c r="CD246" i="3"/>
  <c r="CE246" i="3"/>
  <c r="CF246" i="3"/>
  <c r="CG246" i="3"/>
  <c r="CH246" i="3"/>
  <c r="CI246" i="3"/>
  <c r="CJ246" i="3"/>
  <c r="CK246" i="3"/>
  <c r="CL246" i="3"/>
  <c r="CM246" i="3"/>
  <c r="CN246" i="3"/>
  <c r="CO246" i="3"/>
  <c r="CP246" i="3"/>
  <c r="CQ246" i="3"/>
  <c r="CR246" i="3"/>
  <c r="CS246" i="3"/>
  <c r="CT246" i="3"/>
  <c r="CU246" i="3"/>
  <c r="CV246" i="3"/>
  <c r="CW246" i="3"/>
  <c r="CX246" i="3"/>
  <c r="CY246" i="3"/>
  <c r="DA246" i="3"/>
  <c r="DD246" i="3"/>
  <c r="DE246" i="3"/>
  <c r="DF246" i="3"/>
  <c r="G274" i="3"/>
  <c r="H274" i="3"/>
  <c r="I274" i="3"/>
  <c r="I298" i="3" s="1"/>
  <c r="J274" i="3"/>
  <c r="K274" i="3"/>
  <c r="L274" i="3"/>
  <c r="L298" i="3" s="1"/>
  <c r="M274" i="3"/>
  <c r="M300" i="3" s="1"/>
  <c r="N274" i="3"/>
  <c r="O274" i="3"/>
  <c r="P274" i="3"/>
  <c r="P300" i="3" s="1"/>
  <c r="Q274" i="3"/>
  <c r="R274" i="3"/>
  <c r="S274" i="3"/>
  <c r="T274" i="3"/>
  <c r="T300" i="3" s="1"/>
  <c r="U274" i="3"/>
  <c r="V274" i="3"/>
  <c r="W274" i="3"/>
  <c r="X274" i="3"/>
  <c r="Y274" i="3"/>
  <c r="Y298" i="3" s="1"/>
  <c r="Z274" i="3"/>
  <c r="AA274" i="3"/>
  <c r="AB274" i="3"/>
  <c r="AB300" i="3" s="1"/>
  <c r="AC274" i="3"/>
  <c r="AD274" i="3"/>
  <c r="AE274" i="3"/>
  <c r="AF274" i="3"/>
  <c r="AG274" i="3"/>
  <c r="AH274" i="3"/>
  <c r="AI274" i="3"/>
  <c r="AJ274" i="3"/>
  <c r="AK274" i="3"/>
  <c r="AK298" i="3" s="1"/>
  <c r="AL274" i="3"/>
  <c r="AM274" i="3"/>
  <c r="AN274" i="3"/>
  <c r="AN300" i="3" s="1"/>
  <c r="AO274" i="3"/>
  <c r="AO298" i="3" s="1"/>
  <c r="AP274" i="3"/>
  <c r="AQ274" i="3"/>
  <c r="AR274" i="3"/>
  <c r="AR300" i="3" s="1"/>
  <c r="AS274" i="3"/>
  <c r="AS298" i="3" s="1"/>
  <c r="AT274" i="3"/>
  <c r="AU274" i="3"/>
  <c r="AV274" i="3"/>
  <c r="AV300" i="3" s="1"/>
  <c r="AX274" i="3"/>
  <c r="AX300" i="3" s="1"/>
  <c r="BH274" i="3"/>
  <c r="BI274" i="3"/>
  <c r="BJ274" i="3"/>
  <c r="BJ300" i="3" s="1"/>
  <c r="BK274" i="3"/>
  <c r="BK298" i="3" s="1"/>
  <c r="BL274" i="3"/>
  <c r="BM274" i="3"/>
  <c r="BN274" i="3"/>
  <c r="BN300" i="3" s="1"/>
  <c r="BO274" i="3"/>
  <c r="BO298" i="3" s="1"/>
  <c r="BP274" i="3"/>
  <c r="BQ274" i="3"/>
  <c r="BR274" i="3"/>
  <c r="BR300" i="3" s="1"/>
  <c r="BS274" i="3"/>
  <c r="BS298" i="3" s="1"/>
  <c r="BT274" i="3"/>
  <c r="BU274" i="3"/>
  <c r="BV274" i="3"/>
  <c r="BV300" i="3" s="1"/>
  <c r="BW274" i="3"/>
  <c r="BW298" i="3" s="1"/>
  <c r="BX274" i="3"/>
  <c r="BY274" i="3"/>
  <c r="BZ274" i="3"/>
  <c r="BZ300" i="3" s="1"/>
  <c r="CA274" i="3"/>
  <c r="CA298" i="3" s="1"/>
  <c r="CB274" i="3"/>
  <c r="CC274" i="3"/>
  <c r="CG274" i="3"/>
  <c r="CH274" i="3"/>
  <c r="CI274" i="3"/>
  <c r="CJ274" i="3"/>
  <c r="CK274" i="3"/>
  <c r="CK300" i="3" s="1"/>
  <c r="CL274" i="3"/>
  <c r="CN274" i="3"/>
  <c r="CO274" i="3"/>
  <c r="CP274" i="3"/>
  <c r="CP300" i="3" s="1"/>
  <c r="CQ274" i="3"/>
  <c r="CR274" i="3"/>
  <c r="CS274" i="3"/>
  <c r="CT274" i="3"/>
  <c r="CU274" i="3"/>
  <c r="CV274" i="3"/>
  <c r="CW274" i="3"/>
  <c r="CX274" i="3"/>
  <c r="CY274" i="3"/>
  <c r="CZ274" i="3"/>
  <c r="DA274" i="3"/>
  <c r="DB274" i="3"/>
  <c r="DC274" i="3"/>
  <c r="DD274" i="3"/>
  <c r="DE274" i="3"/>
  <c r="DF274" i="3"/>
  <c r="DG274" i="3"/>
  <c r="DH274" i="3"/>
  <c r="G275" i="3"/>
  <c r="H275" i="3"/>
  <c r="I275" i="3"/>
  <c r="J275" i="3"/>
  <c r="K275" i="3"/>
  <c r="L275" i="3"/>
  <c r="M275" i="3"/>
  <c r="N275" i="3"/>
  <c r="O275" i="3"/>
  <c r="P275" i="3"/>
  <c r="Q275" i="3"/>
  <c r="R275" i="3"/>
  <c r="S275" i="3"/>
  <c r="T275" i="3"/>
  <c r="U275" i="3"/>
  <c r="V275" i="3"/>
  <c r="W275" i="3"/>
  <c r="X275" i="3"/>
  <c r="Y275" i="3"/>
  <c r="Z275" i="3"/>
  <c r="AA275" i="3"/>
  <c r="AB275" i="3"/>
  <c r="AC275" i="3"/>
  <c r="AD275" i="3"/>
  <c r="AE275" i="3"/>
  <c r="AF275" i="3"/>
  <c r="AG275" i="3"/>
  <c r="AH275" i="3"/>
  <c r="AI275" i="3"/>
  <c r="AJ275" i="3"/>
  <c r="AK275" i="3"/>
  <c r="AL275" i="3"/>
  <c r="AM275" i="3"/>
  <c r="AN275" i="3"/>
  <c r="AO275" i="3"/>
  <c r="AP275" i="3"/>
  <c r="AQ275" i="3"/>
  <c r="AR275" i="3"/>
  <c r="AS275" i="3"/>
  <c r="AT275" i="3"/>
  <c r="AU275" i="3"/>
  <c r="AV275" i="3"/>
  <c r="AX275" i="3"/>
  <c r="BH275" i="3"/>
  <c r="BI275" i="3"/>
  <c r="BJ275" i="3"/>
  <c r="BK275" i="3"/>
  <c r="BK301" i="3" s="1"/>
  <c r="BL275" i="3"/>
  <c r="BM275" i="3"/>
  <c r="BN275" i="3"/>
  <c r="BO275" i="3"/>
  <c r="BO301" i="3" s="1"/>
  <c r="BP275" i="3"/>
  <c r="BQ275" i="3"/>
  <c r="BR275" i="3"/>
  <c r="BS275" i="3"/>
  <c r="BT275" i="3"/>
  <c r="BU275" i="3"/>
  <c r="BV275" i="3"/>
  <c r="BW275" i="3"/>
  <c r="BX275" i="3"/>
  <c r="BY275" i="3"/>
  <c r="BZ275" i="3"/>
  <c r="CA275" i="3"/>
  <c r="CB275" i="3"/>
  <c r="CC275" i="3"/>
  <c r="CG275" i="3"/>
  <c r="CH275" i="3"/>
  <c r="CI275" i="3"/>
  <c r="CJ275" i="3"/>
  <c r="CK275" i="3"/>
  <c r="CL275" i="3"/>
  <c r="CN275" i="3"/>
  <c r="CO275" i="3"/>
  <c r="CP275" i="3"/>
  <c r="CQ275" i="3"/>
  <c r="CR275" i="3"/>
  <c r="CS275" i="3"/>
  <c r="CT275" i="3"/>
  <c r="CU275" i="3"/>
  <c r="CV275" i="3"/>
  <c r="CW275" i="3"/>
  <c r="CX275" i="3"/>
  <c r="CY275" i="3"/>
  <c r="CZ275" i="3"/>
  <c r="DA275" i="3"/>
  <c r="DB275" i="3"/>
  <c r="DC275" i="3"/>
  <c r="DD275" i="3"/>
  <c r="DE275" i="3"/>
  <c r="DF275" i="3"/>
  <c r="DG275" i="3"/>
  <c r="DH275" i="3"/>
  <c r="G276" i="3"/>
  <c r="H276" i="3"/>
  <c r="I276" i="3"/>
  <c r="J276" i="3"/>
  <c r="K276" i="3"/>
  <c r="L276" i="3"/>
  <c r="M276" i="3"/>
  <c r="N276" i="3"/>
  <c r="O276" i="3"/>
  <c r="P276" i="3"/>
  <c r="Q276" i="3"/>
  <c r="R276" i="3"/>
  <c r="S276" i="3"/>
  <c r="T276" i="3"/>
  <c r="U276" i="3"/>
  <c r="V276" i="3"/>
  <c r="W276" i="3"/>
  <c r="X276" i="3"/>
  <c r="Y276" i="3"/>
  <c r="Z276" i="3"/>
  <c r="AA276" i="3"/>
  <c r="AB276" i="3"/>
  <c r="AC276" i="3"/>
  <c r="AD276" i="3"/>
  <c r="AE276" i="3"/>
  <c r="AF276" i="3"/>
  <c r="AG276" i="3"/>
  <c r="AH276" i="3"/>
  <c r="AI276" i="3"/>
  <c r="AJ276" i="3"/>
  <c r="AK276" i="3"/>
  <c r="AL276" i="3"/>
  <c r="AM276" i="3"/>
  <c r="AN276" i="3"/>
  <c r="AO276" i="3"/>
  <c r="AP276" i="3"/>
  <c r="AQ276" i="3"/>
  <c r="AR276" i="3"/>
  <c r="AS276" i="3"/>
  <c r="AT276" i="3"/>
  <c r="AU276" i="3"/>
  <c r="AV276" i="3"/>
  <c r="AX276" i="3"/>
  <c r="BH276" i="3"/>
  <c r="BI276" i="3"/>
  <c r="BJ276" i="3"/>
  <c r="BK276" i="3"/>
  <c r="BL276" i="3"/>
  <c r="BM276" i="3"/>
  <c r="BN276" i="3"/>
  <c r="BO276" i="3"/>
  <c r="BO297" i="3" s="1"/>
  <c r="BP276" i="3"/>
  <c r="BQ276" i="3"/>
  <c r="BR276" i="3"/>
  <c r="BR298" i="3" s="1"/>
  <c r="BS276" i="3"/>
  <c r="BT276" i="3"/>
  <c r="BU276" i="3"/>
  <c r="BV276" i="3"/>
  <c r="BW276" i="3"/>
  <c r="BX276" i="3"/>
  <c r="BY276" i="3"/>
  <c r="BZ276" i="3"/>
  <c r="CA276" i="3"/>
  <c r="CB276" i="3"/>
  <c r="CC276" i="3"/>
  <c r="CG276" i="3"/>
  <c r="CH276" i="3"/>
  <c r="CI276" i="3"/>
  <c r="CJ276" i="3"/>
  <c r="CK276" i="3"/>
  <c r="CL276" i="3"/>
  <c r="CN276" i="3"/>
  <c r="CO276" i="3"/>
  <c r="CP276" i="3"/>
  <c r="CQ276" i="3"/>
  <c r="CR276" i="3"/>
  <c r="CS276" i="3"/>
  <c r="CT276" i="3"/>
  <c r="CU276" i="3"/>
  <c r="CV276" i="3"/>
  <c r="CW276" i="3"/>
  <c r="CX276" i="3"/>
  <c r="CY276" i="3"/>
  <c r="CZ276" i="3"/>
  <c r="DA276" i="3"/>
  <c r="DB276" i="3"/>
  <c r="DC276" i="3"/>
  <c r="DD276" i="3"/>
  <c r="DE276" i="3"/>
  <c r="DF276" i="3"/>
  <c r="DG276" i="3"/>
  <c r="DH276" i="3"/>
  <c r="G277" i="3"/>
  <c r="H277" i="3"/>
  <c r="I277" i="3"/>
  <c r="J277" i="3"/>
  <c r="K277" i="3"/>
  <c r="L277" i="3"/>
  <c r="M277" i="3"/>
  <c r="N277" i="3"/>
  <c r="O277" i="3"/>
  <c r="P277" i="3"/>
  <c r="Q277" i="3"/>
  <c r="R277" i="3"/>
  <c r="S277" i="3"/>
  <c r="T277" i="3"/>
  <c r="U277" i="3"/>
  <c r="V277" i="3"/>
  <c r="W277" i="3"/>
  <c r="X277" i="3"/>
  <c r="Y277" i="3"/>
  <c r="Y301" i="3" s="1"/>
  <c r="Z277" i="3"/>
  <c r="AA277" i="3"/>
  <c r="AB277" i="3"/>
  <c r="AC277" i="3"/>
  <c r="AD277" i="3"/>
  <c r="AE277" i="3"/>
  <c r="AF277" i="3"/>
  <c r="AG277" i="3"/>
  <c r="AH277" i="3"/>
  <c r="AI277" i="3"/>
  <c r="AJ277" i="3"/>
  <c r="AK277" i="3"/>
  <c r="AK301" i="3" s="1"/>
  <c r="AL277" i="3"/>
  <c r="AM277" i="3"/>
  <c r="AN277" i="3"/>
  <c r="AO277" i="3"/>
  <c r="AP277" i="3"/>
  <c r="AQ277" i="3"/>
  <c r="AR277" i="3"/>
  <c r="AS277" i="3"/>
  <c r="AT277" i="3"/>
  <c r="AU277" i="3"/>
  <c r="AV277" i="3"/>
  <c r="AX277" i="3"/>
  <c r="BH277" i="3"/>
  <c r="BI277" i="3"/>
  <c r="BJ277" i="3"/>
  <c r="BK277" i="3"/>
  <c r="BK297" i="3" s="1"/>
  <c r="BL277" i="3"/>
  <c r="BM277" i="3"/>
  <c r="BN277" i="3"/>
  <c r="BN298" i="3" s="1"/>
  <c r="BO277" i="3"/>
  <c r="BP277" i="3"/>
  <c r="BQ277" i="3"/>
  <c r="BR277" i="3"/>
  <c r="BS277" i="3"/>
  <c r="BT277" i="3"/>
  <c r="BU277" i="3"/>
  <c r="BV277" i="3"/>
  <c r="BW277" i="3"/>
  <c r="BX277" i="3"/>
  <c r="BY277" i="3"/>
  <c r="BZ277" i="3"/>
  <c r="CA277" i="3"/>
  <c r="CB277" i="3"/>
  <c r="CC277" i="3"/>
  <c r="CG277" i="3"/>
  <c r="CH277" i="3"/>
  <c r="CI277" i="3"/>
  <c r="CJ277" i="3"/>
  <c r="CK277" i="3"/>
  <c r="CL277" i="3"/>
  <c r="CN277" i="3"/>
  <c r="CO277" i="3"/>
  <c r="CP277" i="3"/>
  <c r="CQ277" i="3"/>
  <c r="CR277" i="3"/>
  <c r="CS277" i="3"/>
  <c r="CT277" i="3"/>
  <c r="CU277" i="3"/>
  <c r="CV277" i="3"/>
  <c r="CW277" i="3"/>
  <c r="CX277" i="3"/>
  <c r="CY277" i="3"/>
  <c r="CZ277" i="3"/>
  <c r="DA277" i="3"/>
  <c r="DB277" i="3"/>
  <c r="DC277" i="3"/>
  <c r="DD277" i="3"/>
  <c r="DE277" i="3"/>
  <c r="DF277" i="3"/>
  <c r="DG277" i="3"/>
  <c r="DH277" i="3"/>
  <c r="G278" i="3"/>
  <c r="H278" i="3"/>
  <c r="I278" i="3"/>
  <c r="J278" i="3"/>
  <c r="K278" i="3"/>
  <c r="L278" i="3"/>
  <c r="M278" i="3"/>
  <c r="N278" i="3"/>
  <c r="O278" i="3"/>
  <c r="P278" i="3"/>
  <c r="Q278" i="3"/>
  <c r="R278" i="3"/>
  <c r="S278" i="3"/>
  <c r="T278" i="3"/>
  <c r="U278" i="3"/>
  <c r="V278" i="3"/>
  <c r="W278" i="3"/>
  <c r="X278" i="3"/>
  <c r="Y278" i="3"/>
  <c r="Z278" i="3"/>
  <c r="AA278" i="3"/>
  <c r="AB278" i="3"/>
  <c r="AC278" i="3"/>
  <c r="AD278" i="3"/>
  <c r="AE278" i="3"/>
  <c r="AF278" i="3"/>
  <c r="AG278" i="3"/>
  <c r="AH278" i="3"/>
  <c r="AI278" i="3"/>
  <c r="AJ278" i="3"/>
  <c r="AK278" i="3"/>
  <c r="AL278" i="3"/>
  <c r="AM278" i="3"/>
  <c r="AN278" i="3"/>
  <c r="AO278" i="3"/>
  <c r="AP278" i="3"/>
  <c r="AQ278" i="3"/>
  <c r="AR278" i="3"/>
  <c r="AS278" i="3"/>
  <c r="AT278" i="3"/>
  <c r="AU278" i="3"/>
  <c r="AV278" i="3"/>
  <c r="AX278" i="3"/>
  <c r="BH278" i="3"/>
  <c r="BI278" i="3"/>
  <c r="BJ278" i="3"/>
  <c r="BJ298" i="3" s="1"/>
  <c r="BK278" i="3"/>
  <c r="BL278" i="3"/>
  <c r="BM278" i="3"/>
  <c r="BN278" i="3"/>
  <c r="BO278" i="3"/>
  <c r="BP278" i="3"/>
  <c r="BQ278" i="3"/>
  <c r="BR278" i="3"/>
  <c r="BS278" i="3"/>
  <c r="BT278" i="3"/>
  <c r="BU278" i="3"/>
  <c r="BV278" i="3"/>
  <c r="BW278" i="3"/>
  <c r="BX278" i="3"/>
  <c r="BY278" i="3"/>
  <c r="BZ278" i="3"/>
  <c r="CA278" i="3"/>
  <c r="CB278" i="3"/>
  <c r="CC278" i="3"/>
  <c r="CG278" i="3"/>
  <c r="CH278" i="3"/>
  <c r="CI278" i="3"/>
  <c r="CJ278" i="3"/>
  <c r="CK278" i="3"/>
  <c r="CL278" i="3"/>
  <c r="CN278" i="3"/>
  <c r="CO278" i="3"/>
  <c r="CP278" i="3"/>
  <c r="CQ278" i="3"/>
  <c r="CR278" i="3"/>
  <c r="CS278" i="3"/>
  <c r="CT278" i="3"/>
  <c r="CU278" i="3"/>
  <c r="CV278" i="3"/>
  <c r="CW278" i="3"/>
  <c r="CX278" i="3"/>
  <c r="CY278" i="3"/>
  <c r="CZ278" i="3"/>
  <c r="DA278" i="3"/>
  <c r="DB278" i="3"/>
  <c r="DC278" i="3"/>
  <c r="DD278" i="3"/>
  <c r="DE278" i="3"/>
  <c r="DF278" i="3"/>
  <c r="DG278" i="3"/>
  <c r="DH278" i="3"/>
  <c r="G279" i="3"/>
  <c r="H279" i="3"/>
  <c r="I279" i="3"/>
  <c r="J279" i="3"/>
  <c r="K279" i="3"/>
  <c r="L279" i="3"/>
  <c r="M279" i="3"/>
  <c r="N279" i="3"/>
  <c r="O279" i="3"/>
  <c r="P279" i="3"/>
  <c r="Q279" i="3"/>
  <c r="R279" i="3"/>
  <c r="S279" i="3"/>
  <c r="T279" i="3"/>
  <c r="U279" i="3"/>
  <c r="V279" i="3"/>
  <c r="W279" i="3"/>
  <c r="X279" i="3"/>
  <c r="Y279" i="3"/>
  <c r="Z279" i="3"/>
  <c r="AA279" i="3"/>
  <c r="AB279" i="3"/>
  <c r="AC279" i="3"/>
  <c r="AD279" i="3"/>
  <c r="AE279" i="3"/>
  <c r="AF279" i="3"/>
  <c r="AG279" i="3"/>
  <c r="AH279" i="3"/>
  <c r="AI279" i="3"/>
  <c r="AJ279" i="3"/>
  <c r="AK279" i="3"/>
  <c r="AL279" i="3"/>
  <c r="AM279" i="3"/>
  <c r="AN279" i="3"/>
  <c r="AO279" i="3"/>
  <c r="AP279" i="3"/>
  <c r="AQ279" i="3"/>
  <c r="AR279" i="3"/>
  <c r="AS279" i="3"/>
  <c r="AT279" i="3"/>
  <c r="AU279" i="3"/>
  <c r="AV279" i="3"/>
  <c r="AX279" i="3"/>
  <c r="BH279" i="3"/>
  <c r="BI279" i="3"/>
  <c r="BJ279" i="3"/>
  <c r="BK279" i="3"/>
  <c r="BL279" i="3"/>
  <c r="BM279" i="3"/>
  <c r="BN279" i="3"/>
  <c r="BO279" i="3"/>
  <c r="BP279" i="3"/>
  <c r="BQ279" i="3"/>
  <c r="BR279" i="3"/>
  <c r="BS279" i="3"/>
  <c r="BT279" i="3"/>
  <c r="BU279" i="3"/>
  <c r="BV279" i="3"/>
  <c r="BW279" i="3"/>
  <c r="BX279" i="3"/>
  <c r="BY279" i="3"/>
  <c r="BZ279" i="3"/>
  <c r="CA279" i="3"/>
  <c r="CB279" i="3"/>
  <c r="CC279" i="3"/>
  <c r="CG279" i="3"/>
  <c r="CH279" i="3"/>
  <c r="CI279" i="3"/>
  <c r="CJ279" i="3"/>
  <c r="CK279" i="3"/>
  <c r="CL279" i="3"/>
  <c r="CN279" i="3"/>
  <c r="CO279" i="3"/>
  <c r="CP279" i="3"/>
  <c r="CQ279" i="3"/>
  <c r="CR279" i="3"/>
  <c r="CS279" i="3"/>
  <c r="CT279" i="3"/>
  <c r="CU279" i="3"/>
  <c r="CV279" i="3"/>
  <c r="CW279" i="3"/>
  <c r="CX279" i="3"/>
  <c r="CY279" i="3"/>
  <c r="CZ279" i="3"/>
  <c r="DA279" i="3"/>
  <c r="DB279" i="3"/>
  <c r="DC279" i="3"/>
  <c r="DD279" i="3"/>
  <c r="DE279" i="3"/>
  <c r="DF279" i="3"/>
  <c r="DG279" i="3"/>
  <c r="DH279" i="3"/>
  <c r="G280" i="3"/>
  <c r="H280" i="3"/>
  <c r="I280" i="3"/>
  <c r="J280" i="3"/>
  <c r="K280" i="3"/>
  <c r="L280" i="3"/>
  <c r="M280" i="3"/>
  <c r="N280" i="3"/>
  <c r="O280" i="3"/>
  <c r="P280" i="3"/>
  <c r="Q280" i="3"/>
  <c r="R280" i="3"/>
  <c r="S280" i="3"/>
  <c r="T280" i="3"/>
  <c r="U280" i="3"/>
  <c r="V280" i="3"/>
  <c r="W280" i="3"/>
  <c r="X280" i="3"/>
  <c r="Y280" i="3"/>
  <c r="Z280" i="3"/>
  <c r="AA280" i="3"/>
  <c r="AB280" i="3"/>
  <c r="AC280" i="3"/>
  <c r="AD280" i="3"/>
  <c r="AE280" i="3"/>
  <c r="AF280" i="3"/>
  <c r="AG280" i="3"/>
  <c r="AH280" i="3"/>
  <c r="AI280" i="3"/>
  <c r="AJ280" i="3"/>
  <c r="AK280" i="3"/>
  <c r="AL280" i="3"/>
  <c r="AM280" i="3"/>
  <c r="AN280" i="3"/>
  <c r="AO280" i="3"/>
  <c r="AP280" i="3"/>
  <c r="AQ280" i="3"/>
  <c r="AR280" i="3"/>
  <c r="AS280" i="3"/>
  <c r="AT280" i="3"/>
  <c r="AU280" i="3"/>
  <c r="AV280" i="3"/>
  <c r="AX280" i="3"/>
  <c r="BH280" i="3"/>
  <c r="BI280" i="3"/>
  <c r="BJ280" i="3"/>
  <c r="BK280" i="3"/>
  <c r="BL280" i="3"/>
  <c r="BM280" i="3"/>
  <c r="BN280" i="3"/>
  <c r="BO280" i="3"/>
  <c r="BP280" i="3"/>
  <c r="BQ280" i="3"/>
  <c r="BR280" i="3"/>
  <c r="BS280" i="3"/>
  <c r="BT280" i="3"/>
  <c r="BU280" i="3"/>
  <c r="BV280" i="3"/>
  <c r="BW280" i="3"/>
  <c r="BX280" i="3"/>
  <c r="BY280" i="3"/>
  <c r="BZ280" i="3"/>
  <c r="CA280" i="3"/>
  <c r="CB280" i="3"/>
  <c r="CC280" i="3"/>
  <c r="CG280" i="3"/>
  <c r="CH280" i="3"/>
  <c r="CI280" i="3"/>
  <c r="CJ280" i="3"/>
  <c r="CK280" i="3"/>
  <c r="CL280" i="3"/>
  <c r="CN280" i="3"/>
  <c r="CO280" i="3"/>
  <c r="CP280" i="3"/>
  <c r="CQ280" i="3"/>
  <c r="CR280" i="3"/>
  <c r="CS280" i="3"/>
  <c r="CT280" i="3"/>
  <c r="CU280" i="3"/>
  <c r="CV280" i="3"/>
  <c r="CW280" i="3"/>
  <c r="CX280" i="3"/>
  <c r="CY280" i="3"/>
  <c r="CZ280" i="3"/>
  <c r="DA280" i="3"/>
  <c r="DB280" i="3"/>
  <c r="DC280" i="3"/>
  <c r="DD280" i="3"/>
  <c r="DE280" i="3"/>
  <c r="DF280" i="3"/>
  <c r="DG280" i="3"/>
  <c r="DH280" i="3"/>
  <c r="G281" i="3"/>
  <c r="H281" i="3"/>
  <c r="I281" i="3"/>
  <c r="J281" i="3"/>
  <c r="K281" i="3"/>
  <c r="L281" i="3"/>
  <c r="M281" i="3"/>
  <c r="N281" i="3"/>
  <c r="O281" i="3"/>
  <c r="P281" i="3"/>
  <c r="Q281" i="3"/>
  <c r="R281" i="3"/>
  <c r="S281" i="3"/>
  <c r="T281" i="3"/>
  <c r="U281" i="3"/>
  <c r="V281" i="3"/>
  <c r="W281" i="3"/>
  <c r="X281" i="3"/>
  <c r="Y281" i="3"/>
  <c r="Z281" i="3"/>
  <c r="AA281" i="3"/>
  <c r="AB281" i="3"/>
  <c r="AC281" i="3"/>
  <c r="AD281" i="3"/>
  <c r="AE281" i="3"/>
  <c r="AF281" i="3"/>
  <c r="AG281" i="3"/>
  <c r="AH281" i="3"/>
  <c r="AI281" i="3"/>
  <c r="AJ281" i="3"/>
  <c r="AK281" i="3"/>
  <c r="AL281" i="3"/>
  <c r="AM281" i="3"/>
  <c r="AN281" i="3"/>
  <c r="AO281" i="3"/>
  <c r="AP281" i="3"/>
  <c r="AQ281" i="3"/>
  <c r="AR281" i="3"/>
  <c r="AS281" i="3"/>
  <c r="AT281" i="3"/>
  <c r="AU281" i="3"/>
  <c r="AV281" i="3"/>
  <c r="AV298" i="3" s="1"/>
  <c r="AX281" i="3"/>
  <c r="BH281" i="3"/>
  <c r="BI281" i="3"/>
  <c r="BJ281" i="3"/>
  <c r="BK281" i="3"/>
  <c r="BL281" i="3"/>
  <c r="BM281" i="3"/>
  <c r="BN281" i="3"/>
  <c r="BO281" i="3"/>
  <c r="BP281" i="3"/>
  <c r="BQ281" i="3"/>
  <c r="BR281" i="3"/>
  <c r="BS281" i="3"/>
  <c r="BT281" i="3"/>
  <c r="BU281" i="3"/>
  <c r="BV281" i="3"/>
  <c r="BW281" i="3"/>
  <c r="BX281" i="3"/>
  <c r="BY281" i="3"/>
  <c r="BZ281" i="3"/>
  <c r="CA281" i="3"/>
  <c r="CB281" i="3"/>
  <c r="CC281" i="3"/>
  <c r="CG281" i="3"/>
  <c r="CH281" i="3"/>
  <c r="CI281" i="3"/>
  <c r="CJ281" i="3"/>
  <c r="CK281" i="3"/>
  <c r="CL281" i="3"/>
  <c r="CN281" i="3"/>
  <c r="CO281" i="3"/>
  <c r="CP281" i="3"/>
  <c r="CQ281" i="3"/>
  <c r="CR281" i="3"/>
  <c r="CS281" i="3"/>
  <c r="CT281" i="3"/>
  <c r="CU281" i="3"/>
  <c r="CV281" i="3"/>
  <c r="CW281" i="3"/>
  <c r="CX281" i="3"/>
  <c r="CY281" i="3"/>
  <c r="CZ281" i="3"/>
  <c r="DA281" i="3"/>
  <c r="DB281" i="3"/>
  <c r="DC281" i="3"/>
  <c r="DD281" i="3"/>
  <c r="DE281" i="3"/>
  <c r="DF281" i="3"/>
  <c r="DG281" i="3"/>
  <c r="DH281" i="3"/>
  <c r="G282" i="3"/>
  <c r="H282" i="3"/>
  <c r="I282" i="3"/>
  <c r="J282" i="3"/>
  <c r="K282" i="3"/>
  <c r="L282" i="3"/>
  <c r="M282" i="3"/>
  <c r="N282" i="3"/>
  <c r="O282" i="3"/>
  <c r="P282" i="3"/>
  <c r="Q282" i="3"/>
  <c r="R282" i="3"/>
  <c r="S282" i="3"/>
  <c r="T282" i="3"/>
  <c r="U282" i="3"/>
  <c r="V282" i="3"/>
  <c r="W282" i="3"/>
  <c r="X282" i="3"/>
  <c r="Y282" i="3"/>
  <c r="Z282" i="3"/>
  <c r="AA282" i="3"/>
  <c r="AB282" i="3"/>
  <c r="AC282" i="3"/>
  <c r="AD282" i="3"/>
  <c r="AE282" i="3"/>
  <c r="AF282" i="3"/>
  <c r="AG282" i="3"/>
  <c r="AH282" i="3"/>
  <c r="AI282" i="3"/>
  <c r="AJ282" i="3"/>
  <c r="AK282" i="3"/>
  <c r="AL282" i="3"/>
  <c r="AM282" i="3"/>
  <c r="AN282" i="3"/>
  <c r="AO282" i="3"/>
  <c r="AP282" i="3"/>
  <c r="AQ282" i="3"/>
  <c r="AR282" i="3"/>
  <c r="AR298" i="3" s="1"/>
  <c r="AS282" i="3"/>
  <c r="AT282" i="3"/>
  <c r="AU282" i="3"/>
  <c r="AV282" i="3"/>
  <c r="AX282" i="3"/>
  <c r="BH282" i="3"/>
  <c r="BI282" i="3"/>
  <c r="BJ282" i="3"/>
  <c r="BK282" i="3"/>
  <c r="BL282" i="3"/>
  <c r="BM282" i="3"/>
  <c r="BN282" i="3"/>
  <c r="BO282" i="3"/>
  <c r="BP282" i="3"/>
  <c r="BQ282" i="3"/>
  <c r="BR282" i="3"/>
  <c r="BS282" i="3"/>
  <c r="BT282" i="3"/>
  <c r="BU282" i="3"/>
  <c r="BV282" i="3"/>
  <c r="BW282" i="3"/>
  <c r="BX282" i="3"/>
  <c r="BY282" i="3"/>
  <c r="BZ282" i="3"/>
  <c r="CA282" i="3"/>
  <c r="CB282" i="3"/>
  <c r="CC282" i="3"/>
  <c r="CG282" i="3"/>
  <c r="CH282" i="3"/>
  <c r="CI282" i="3"/>
  <c r="CJ282" i="3"/>
  <c r="CK282" i="3"/>
  <c r="CL282" i="3"/>
  <c r="CN282" i="3"/>
  <c r="CO282" i="3"/>
  <c r="CP282" i="3"/>
  <c r="CQ282" i="3"/>
  <c r="CR282" i="3"/>
  <c r="CS282" i="3"/>
  <c r="CT282" i="3"/>
  <c r="CU282" i="3"/>
  <c r="CV282" i="3"/>
  <c r="CW282" i="3"/>
  <c r="CX282" i="3"/>
  <c r="CY282" i="3"/>
  <c r="CZ282" i="3"/>
  <c r="DA282" i="3"/>
  <c r="DB282" i="3"/>
  <c r="DC282" i="3"/>
  <c r="DD282" i="3"/>
  <c r="DE282" i="3"/>
  <c r="DF282" i="3"/>
  <c r="DG282" i="3"/>
  <c r="DH282" i="3"/>
  <c r="G283" i="3"/>
  <c r="H283" i="3"/>
  <c r="I283" i="3"/>
  <c r="J283" i="3"/>
  <c r="K283" i="3"/>
  <c r="L283" i="3"/>
  <c r="M283" i="3"/>
  <c r="N283" i="3"/>
  <c r="O283" i="3"/>
  <c r="P283" i="3"/>
  <c r="Q283" i="3"/>
  <c r="R283" i="3"/>
  <c r="S283" i="3"/>
  <c r="T283" i="3"/>
  <c r="U283" i="3"/>
  <c r="V283" i="3"/>
  <c r="W283" i="3"/>
  <c r="X283" i="3"/>
  <c r="Y283" i="3"/>
  <c r="Z283" i="3"/>
  <c r="AA283" i="3"/>
  <c r="AB283" i="3"/>
  <c r="AC283" i="3"/>
  <c r="AD283" i="3"/>
  <c r="AE283" i="3"/>
  <c r="AF283" i="3"/>
  <c r="AG283" i="3"/>
  <c r="AH283" i="3"/>
  <c r="AI283" i="3"/>
  <c r="AJ283" i="3"/>
  <c r="AK283" i="3"/>
  <c r="AL283" i="3"/>
  <c r="AM283" i="3"/>
  <c r="AN283" i="3"/>
  <c r="AN298" i="3" s="1"/>
  <c r="AO283" i="3"/>
  <c r="AP283" i="3"/>
  <c r="AQ283" i="3"/>
  <c r="AR283" i="3"/>
  <c r="AS283" i="3"/>
  <c r="AT283" i="3"/>
  <c r="AU283" i="3"/>
  <c r="AV283" i="3"/>
  <c r="AX283" i="3"/>
  <c r="BH283" i="3"/>
  <c r="BI283" i="3"/>
  <c r="BJ283" i="3"/>
  <c r="BK283" i="3"/>
  <c r="BL283" i="3"/>
  <c r="BM283" i="3"/>
  <c r="BN283" i="3"/>
  <c r="BO283" i="3"/>
  <c r="BP283" i="3"/>
  <c r="BQ283" i="3"/>
  <c r="BR283" i="3"/>
  <c r="BS283" i="3"/>
  <c r="BT283" i="3"/>
  <c r="BU283" i="3"/>
  <c r="BV283" i="3"/>
  <c r="BW283" i="3"/>
  <c r="BX283" i="3"/>
  <c r="BY283" i="3"/>
  <c r="BZ283" i="3"/>
  <c r="CA283" i="3"/>
  <c r="CB283" i="3"/>
  <c r="CC283" i="3"/>
  <c r="CG283" i="3"/>
  <c r="CH283" i="3"/>
  <c r="CI283" i="3"/>
  <c r="CJ283" i="3"/>
  <c r="CK283" i="3"/>
  <c r="CL283" i="3"/>
  <c r="CN283" i="3"/>
  <c r="CO283" i="3"/>
  <c r="CP283" i="3"/>
  <c r="CQ283" i="3"/>
  <c r="CR283" i="3"/>
  <c r="CS283" i="3"/>
  <c r="CT283" i="3"/>
  <c r="CU283" i="3"/>
  <c r="CV283" i="3"/>
  <c r="CW283" i="3"/>
  <c r="CX283" i="3"/>
  <c r="CY283" i="3"/>
  <c r="CZ283" i="3"/>
  <c r="DA283" i="3"/>
  <c r="DB283" i="3"/>
  <c r="DC283" i="3"/>
  <c r="DD283" i="3"/>
  <c r="DE283" i="3"/>
  <c r="DF283" i="3"/>
  <c r="DG283" i="3"/>
  <c r="DH283" i="3"/>
  <c r="G284" i="3"/>
  <c r="H284" i="3"/>
  <c r="I284" i="3"/>
  <c r="I305" i="3" s="1"/>
  <c r="J39" i="5" s="1"/>
  <c r="J284" i="3"/>
  <c r="K284" i="3"/>
  <c r="L284" i="3"/>
  <c r="L305" i="3" s="1"/>
  <c r="J42" i="5" s="1"/>
  <c r="M284" i="3"/>
  <c r="M307" i="3" s="1"/>
  <c r="L43" i="5" s="1"/>
  <c r="N284" i="3"/>
  <c r="O284" i="3"/>
  <c r="P284" i="3"/>
  <c r="P307" i="3" s="1"/>
  <c r="L46" i="5" s="1"/>
  <c r="Q284" i="3"/>
  <c r="R284" i="3"/>
  <c r="S284" i="3"/>
  <c r="T284" i="3"/>
  <c r="T307" i="3" s="1"/>
  <c r="L49" i="5" s="1"/>
  <c r="U284" i="3"/>
  <c r="V284" i="3"/>
  <c r="W284" i="3"/>
  <c r="X284" i="3"/>
  <c r="Y284" i="3"/>
  <c r="Y305" i="3" s="1"/>
  <c r="J55" i="5" s="1"/>
  <c r="Z284" i="3"/>
  <c r="AA284" i="3"/>
  <c r="AB284" i="3"/>
  <c r="AB307" i="3" s="1"/>
  <c r="L56" i="5" s="1"/>
  <c r="AC284" i="3"/>
  <c r="AD284" i="3"/>
  <c r="AE284" i="3"/>
  <c r="AF284" i="3"/>
  <c r="AG284" i="3"/>
  <c r="AH284" i="3"/>
  <c r="AI284" i="3"/>
  <c r="AJ284" i="3"/>
  <c r="AK284" i="3"/>
  <c r="AK305" i="3" s="1"/>
  <c r="J59" i="5" s="1"/>
  <c r="AL284" i="3"/>
  <c r="AM284" i="3"/>
  <c r="AN284" i="3"/>
  <c r="AN307" i="3" s="1"/>
  <c r="L21" i="5" s="1"/>
  <c r="AO284" i="3"/>
  <c r="AO305" i="3" s="1"/>
  <c r="AP284" i="3"/>
  <c r="AQ284" i="3"/>
  <c r="AR284" i="3"/>
  <c r="AR307" i="3" s="1"/>
  <c r="L24" i="5" s="1"/>
  <c r="AS284" i="3"/>
  <c r="AS305" i="3" s="1"/>
  <c r="J25" i="5" s="1"/>
  <c r="AT284" i="3"/>
  <c r="AU284" i="3"/>
  <c r="AV284" i="3"/>
  <c r="AV307" i="3" s="1"/>
  <c r="L28" i="5" s="1"/>
  <c r="AX284" i="3"/>
  <c r="AX307" i="3" s="1"/>
  <c r="BH284" i="3"/>
  <c r="BI284" i="3"/>
  <c r="BJ284" i="3"/>
  <c r="BJ307" i="3" s="1"/>
  <c r="L20" i="5" s="1"/>
  <c r="BK284" i="3"/>
  <c r="BK305" i="3" s="1"/>
  <c r="J29" i="5" s="1"/>
  <c r="BL284" i="3"/>
  <c r="BM284" i="3"/>
  <c r="BN284" i="3"/>
  <c r="BN307" i="3" s="1"/>
  <c r="L32" i="5" s="1"/>
  <c r="BO284" i="3"/>
  <c r="BO305" i="3" s="1"/>
  <c r="J33" i="5" s="1"/>
  <c r="BP284" i="3"/>
  <c r="BQ284" i="3"/>
  <c r="BR284" i="3"/>
  <c r="BR307" i="3" s="1"/>
  <c r="L36" i="5" s="1"/>
  <c r="BS284" i="3"/>
  <c r="BS305" i="3" s="1"/>
  <c r="J37" i="5" s="1"/>
  <c r="BT284" i="3"/>
  <c r="BU284" i="3"/>
  <c r="BV284" i="3"/>
  <c r="BV307" i="3" s="1"/>
  <c r="L63" i="5" s="1"/>
  <c r="BW284" i="3"/>
  <c r="BW305" i="3" s="1"/>
  <c r="J64" i="5" s="1"/>
  <c r="BX284" i="3"/>
  <c r="BY284" i="3"/>
  <c r="BZ284" i="3"/>
  <c r="BZ307" i="3" s="1"/>
  <c r="L67" i="5" s="1"/>
  <c r="CA284" i="3"/>
  <c r="CA305" i="3" s="1"/>
  <c r="J68" i="5" s="1"/>
  <c r="CB284" i="3"/>
  <c r="CC284" i="3"/>
  <c r="CG284" i="3"/>
  <c r="CH284" i="3"/>
  <c r="CI284" i="3"/>
  <c r="CJ284" i="3"/>
  <c r="CK284" i="3"/>
  <c r="CK307" i="3" s="1"/>
  <c r="L75" i="5" s="1"/>
  <c r="CL284" i="3"/>
  <c r="CN284" i="3"/>
  <c r="CO284" i="3"/>
  <c r="CP284" i="3"/>
  <c r="CP307" i="3" s="1"/>
  <c r="L54" i="5" s="1"/>
  <c r="CQ284" i="3"/>
  <c r="CR284" i="3"/>
  <c r="CS284" i="3"/>
  <c r="CT284" i="3"/>
  <c r="CU284" i="3"/>
  <c r="CV284" i="3"/>
  <c r="CW284" i="3"/>
  <c r="CX284" i="3"/>
  <c r="CY284" i="3"/>
  <c r="CZ284" i="3"/>
  <c r="DA284" i="3"/>
  <c r="DB284" i="3"/>
  <c r="DC284" i="3"/>
  <c r="DD284" i="3"/>
  <c r="DE284" i="3"/>
  <c r="DF284" i="3"/>
  <c r="DG284" i="3"/>
  <c r="DH284" i="3"/>
  <c r="G285" i="3"/>
  <c r="H285" i="3"/>
  <c r="I285" i="3"/>
  <c r="J285" i="3"/>
  <c r="K285" i="3"/>
  <c r="L285" i="3"/>
  <c r="M285" i="3"/>
  <c r="N285" i="3"/>
  <c r="O285" i="3"/>
  <c r="P285" i="3"/>
  <c r="P306" i="3" s="1"/>
  <c r="K46" i="5" s="1"/>
  <c r="Q285" i="3"/>
  <c r="R285" i="3"/>
  <c r="S285" i="3"/>
  <c r="T285" i="3"/>
  <c r="T306" i="3" s="1"/>
  <c r="K49" i="5" s="1"/>
  <c r="U285" i="3"/>
  <c r="V285" i="3"/>
  <c r="W285" i="3"/>
  <c r="X285" i="3"/>
  <c r="Y285" i="3"/>
  <c r="Z285" i="3"/>
  <c r="AA285" i="3"/>
  <c r="AB285" i="3"/>
  <c r="AB298" i="3" s="1"/>
  <c r="AC285" i="3"/>
  <c r="AD285" i="3"/>
  <c r="AE285" i="3"/>
  <c r="AF285" i="3"/>
  <c r="AG285" i="3"/>
  <c r="AH285" i="3"/>
  <c r="AI285" i="3"/>
  <c r="AJ285" i="3"/>
  <c r="AK285" i="3"/>
  <c r="AL285" i="3"/>
  <c r="AM285" i="3"/>
  <c r="AN285" i="3"/>
  <c r="AO285" i="3"/>
  <c r="AP285" i="3"/>
  <c r="AQ285" i="3"/>
  <c r="AR285" i="3"/>
  <c r="AS285" i="3"/>
  <c r="AT285" i="3"/>
  <c r="AU285" i="3"/>
  <c r="AV285" i="3"/>
  <c r="AX285" i="3"/>
  <c r="BH285" i="3"/>
  <c r="BI285" i="3"/>
  <c r="BJ285" i="3"/>
  <c r="BK285" i="3"/>
  <c r="BL285" i="3"/>
  <c r="BM285" i="3"/>
  <c r="BN285" i="3"/>
  <c r="BO285" i="3"/>
  <c r="BP285" i="3"/>
  <c r="BQ285" i="3"/>
  <c r="BR285" i="3"/>
  <c r="BS285" i="3"/>
  <c r="BT285" i="3"/>
  <c r="BU285" i="3"/>
  <c r="BV285" i="3"/>
  <c r="BW285" i="3"/>
  <c r="BX285" i="3"/>
  <c r="BY285" i="3"/>
  <c r="BZ285" i="3"/>
  <c r="CA285" i="3"/>
  <c r="CB285" i="3"/>
  <c r="CC285" i="3"/>
  <c r="CG285" i="3"/>
  <c r="CH285" i="3"/>
  <c r="CI285" i="3"/>
  <c r="CJ285" i="3"/>
  <c r="CK285" i="3"/>
  <c r="CL285" i="3"/>
  <c r="CN285" i="3"/>
  <c r="CO285" i="3"/>
  <c r="CP285" i="3"/>
  <c r="CQ285" i="3"/>
  <c r="CR285" i="3"/>
  <c r="CS285" i="3"/>
  <c r="CT285" i="3"/>
  <c r="CU285" i="3"/>
  <c r="CV285" i="3"/>
  <c r="CW285" i="3"/>
  <c r="CX285" i="3"/>
  <c r="CY285" i="3"/>
  <c r="CZ285" i="3"/>
  <c r="DA285" i="3"/>
  <c r="DB285" i="3"/>
  <c r="DC285" i="3"/>
  <c r="DD285" i="3"/>
  <c r="DE285" i="3"/>
  <c r="DF285" i="3"/>
  <c r="DG285" i="3"/>
  <c r="DH285" i="3"/>
  <c r="G286" i="3"/>
  <c r="H286" i="3"/>
  <c r="I286" i="3"/>
  <c r="J286" i="3"/>
  <c r="K286" i="3"/>
  <c r="L286" i="3"/>
  <c r="L304" i="3" s="1"/>
  <c r="M286" i="3"/>
  <c r="N286" i="3"/>
  <c r="O286" i="3"/>
  <c r="P286" i="3"/>
  <c r="Q286" i="3"/>
  <c r="R286" i="3"/>
  <c r="S286" i="3"/>
  <c r="T286" i="3"/>
  <c r="T298" i="3" s="1"/>
  <c r="U286" i="3"/>
  <c r="V286" i="3"/>
  <c r="W286" i="3"/>
  <c r="X286" i="3"/>
  <c r="Y286" i="3"/>
  <c r="Z286" i="3"/>
  <c r="AA286" i="3"/>
  <c r="AB286" i="3"/>
  <c r="AC286" i="3"/>
  <c r="AD286" i="3"/>
  <c r="AE286" i="3"/>
  <c r="AF286" i="3"/>
  <c r="AG286" i="3"/>
  <c r="AH286" i="3"/>
  <c r="AI286" i="3"/>
  <c r="AJ286" i="3"/>
  <c r="AK286" i="3"/>
  <c r="AL286" i="3"/>
  <c r="AM286" i="3"/>
  <c r="AN286" i="3"/>
  <c r="AO286" i="3"/>
  <c r="AP286" i="3"/>
  <c r="AQ286" i="3"/>
  <c r="AR286" i="3"/>
  <c r="AS286" i="3"/>
  <c r="AT286" i="3"/>
  <c r="AU286" i="3"/>
  <c r="AV286" i="3"/>
  <c r="AX286" i="3"/>
  <c r="BH286" i="3"/>
  <c r="BI286" i="3"/>
  <c r="BJ286" i="3"/>
  <c r="BK286" i="3"/>
  <c r="BL286" i="3"/>
  <c r="BM286" i="3"/>
  <c r="BN286" i="3"/>
  <c r="BO286" i="3"/>
  <c r="BP286" i="3"/>
  <c r="BQ286" i="3"/>
  <c r="BR286" i="3"/>
  <c r="BS286" i="3"/>
  <c r="BT286" i="3"/>
  <c r="BU286" i="3"/>
  <c r="BV286" i="3"/>
  <c r="BW286" i="3"/>
  <c r="BX286" i="3"/>
  <c r="BY286" i="3"/>
  <c r="BZ286" i="3"/>
  <c r="CA286" i="3"/>
  <c r="CB286" i="3"/>
  <c r="CC286" i="3"/>
  <c r="CG286" i="3"/>
  <c r="CH286" i="3"/>
  <c r="CI286" i="3"/>
  <c r="CJ286" i="3"/>
  <c r="CK286" i="3"/>
  <c r="CL286" i="3"/>
  <c r="CN286" i="3"/>
  <c r="CO286" i="3"/>
  <c r="CP286" i="3"/>
  <c r="CQ286" i="3"/>
  <c r="CR286" i="3"/>
  <c r="CS286" i="3"/>
  <c r="CT286" i="3"/>
  <c r="CU286" i="3"/>
  <c r="CV286" i="3"/>
  <c r="CW286" i="3"/>
  <c r="CX286" i="3"/>
  <c r="CY286" i="3"/>
  <c r="CZ286" i="3"/>
  <c r="DA286" i="3"/>
  <c r="DB286" i="3"/>
  <c r="DC286" i="3"/>
  <c r="DD286" i="3"/>
  <c r="DE286" i="3"/>
  <c r="DF286" i="3"/>
  <c r="DG286" i="3"/>
  <c r="DH286" i="3"/>
  <c r="G287" i="3"/>
  <c r="H287" i="3"/>
  <c r="I287" i="3"/>
  <c r="J287" i="3"/>
  <c r="K287" i="3"/>
  <c r="L287" i="3"/>
  <c r="M287" i="3"/>
  <c r="N287" i="3"/>
  <c r="O287" i="3"/>
  <c r="P287" i="3"/>
  <c r="P298" i="3" s="1"/>
  <c r="Q287" i="3"/>
  <c r="R287" i="3"/>
  <c r="S287" i="3"/>
  <c r="T287" i="3"/>
  <c r="U287" i="3"/>
  <c r="V287" i="3"/>
  <c r="W287" i="3"/>
  <c r="X287" i="3"/>
  <c r="Y287" i="3"/>
  <c r="Z287" i="3"/>
  <c r="AA287" i="3"/>
  <c r="AB287" i="3"/>
  <c r="AC287" i="3"/>
  <c r="AD287" i="3"/>
  <c r="AE287" i="3"/>
  <c r="AF287" i="3"/>
  <c r="AG287" i="3"/>
  <c r="AH287" i="3"/>
  <c r="AI287" i="3"/>
  <c r="AJ287" i="3"/>
  <c r="AK287" i="3"/>
  <c r="AL287" i="3"/>
  <c r="AM287" i="3"/>
  <c r="AN287" i="3"/>
  <c r="AO287" i="3"/>
  <c r="AP287" i="3"/>
  <c r="AQ287" i="3"/>
  <c r="AR287" i="3"/>
  <c r="AS287" i="3"/>
  <c r="AT287" i="3"/>
  <c r="AU287" i="3"/>
  <c r="AV287" i="3"/>
  <c r="AX287" i="3"/>
  <c r="AX299" i="3" s="1"/>
  <c r="BH287" i="3"/>
  <c r="BI287" i="3"/>
  <c r="BJ287" i="3"/>
  <c r="BK287" i="3"/>
  <c r="BL287" i="3"/>
  <c r="BM287" i="3"/>
  <c r="BN287" i="3"/>
  <c r="BO287" i="3"/>
  <c r="BP287" i="3"/>
  <c r="BQ287" i="3"/>
  <c r="BR287" i="3"/>
  <c r="BS287" i="3"/>
  <c r="BT287" i="3"/>
  <c r="BU287" i="3"/>
  <c r="BV287" i="3"/>
  <c r="BW287" i="3"/>
  <c r="BX287" i="3"/>
  <c r="BY287" i="3"/>
  <c r="BZ287" i="3"/>
  <c r="CA287" i="3"/>
  <c r="CB287" i="3"/>
  <c r="CC287" i="3"/>
  <c r="CG287" i="3"/>
  <c r="CH287" i="3"/>
  <c r="CI287" i="3"/>
  <c r="CJ287" i="3"/>
  <c r="CK287" i="3"/>
  <c r="CL287" i="3"/>
  <c r="CN287" i="3"/>
  <c r="CO287" i="3"/>
  <c r="CP287" i="3"/>
  <c r="CP299" i="3" s="1"/>
  <c r="CQ287" i="3"/>
  <c r="CR287" i="3"/>
  <c r="CS287" i="3"/>
  <c r="CT287" i="3"/>
  <c r="CU287" i="3"/>
  <c r="CV287" i="3"/>
  <c r="CW287" i="3"/>
  <c r="CX287" i="3"/>
  <c r="CY287" i="3"/>
  <c r="CZ287" i="3"/>
  <c r="DA287" i="3"/>
  <c r="DB287" i="3"/>
  <c r="DC287" i="3"/>
  <c r="DD287" i="3"/>
  <c r="DE287" i="3"/>
  <c r="DF287" i="3"/>
  <c r="DG287" i="3"/>
  <c r="DH287" i="3"/>
  <c r="G288" i="3"/>
  <c r="H288" i="3"/>
  <c r="I288" i="3"/>
  <c r="J288" i="3"/>
  <c r="K288" i="3"/>
  <c r="L288" i="3"/>
  <c r="L300" i="3" s="1"/>
  <c r="M288" i="3"/>
  <c r="N288" i="3"/>
  <c r="O288" i="3"/>
  <c r="P288" i="3"/>
  <c r="Q288" i="3"/>
  <c r="R288" i="3"/>
  <c r="S288" i="3"/>
  <c r="T288" i="3"/>
  <c r="U288" i="3"/>
  <c r="V288" i="3"/>
  <c r="W288" i="3"/>
  <c r="X288" i="3"/>
  <c r="Y288" i="3"/>
  <c r="Z288" i="3"/>
  <c r="AA288" i="3"/>
  <c r="AB288" i="3"/>
  <c r="AC288" i="3"/>
  <c r="AD288" i="3"/>
  <c r="AE288" i="3"/>
  <c r="AF288" i="3"/>
  <c r="AG288" i="3"/>
  <c r="AH288" i="3"/>
  <c r="AI288" i="3"/>
  <c r="AJ288" i="3"/>
  <c r="AK288" i="3"/>
  <c r="AL288" i="3"/>
  <c r="AM288" i="3"/>
  <c r="AN288" i="3"/>
  <c r="AO288" i="3"/>
  <c r="AP288" i="3"/>
  <c r="AQ288" i="3"/>
  <c r="AR288" i="3"/>
  <c r="AS288" i="3"/>
  <c r="AT288" i="3"/>
  <c r="AU288" i="3"/>
  <c r="AV288" i="3"/>
  <c r="AX288" i="3"/>
  <c r="BH288" i="3"/>
  <c r="BI288" i="3"/>
  <c r="BJ288" i="3"/>
  <c r="BK288" i="3"/>
  <c r="BL288" i="3"/>
  <c r="BM288" i="3"/>
  <c r="BN288" i="3"/>
  <c r="BO288" i="3"/>
  <c r="BP288" i="3"/>
  <c r="BQ288" i="3"/>
  <c r="BR288" i="3"/>
  <c r="BS288" i="3"/>
  <c r="BT288" i="3"/>
  <c r="BU288" i="3"/>
  <c r="BV288" i="3"/>
  <c r="BW288" i="3"/>
  <c r="BX288" i="3"/>
  <c r="BY288" i="3"/>
  <c r="BZ288" i="3"/>
  <c r="CA288" i="3"/>
  <c r="CB288" i="3"/>
  <c r="CC288" i="3"/>
  <c r="CG288" i="3"/>
  <c r="CH288" i="3"/>
  <c r="CI288" i="3"/>
  <c r="CJ288" i="3"/>
  <c r="CK288" i="3"/>
  <c r="CK299" i="3" s="1"/>
  <c r="CL288" i="3"/>
  <c r="CN288" i="3"/>
  <c r="CO288" i="3"/>
  <c r="CP288" i="3"/>
  <c r="CQ288" i="3"/>
  <c r="CR288" i="3"/>
  <c r="CS288" i="3"/>
  <c r="CT288" i="3"/>
  <c r="CU288" i="3"/>
  <c r="CV288" i="3"/>
  <c r="CW288" i="3"/>
  <c r="CX288" i="3"/>
  <c r="CY288" i="3"/>
  <c r="CZ288" i="3"/>
  <c r="DA288" i="3"/>
  <c r="DB288" i="3"/>
  <c r="DC288" i="3"/>
  <c r="DD288" i="3"/>
  <c r="DE288" i="3"/>
  <c r="DF288" i="3"/>
  <c r="DG288" i="3"/>
  <c r="DH288" i="3"/>
  <c r="G289" i="3"/>
  <c r="H289" i="3"/>
  <c r="I289" i="3"/>
  <c r="J289" i="3"/>
  <c r="K289" i="3"/>
  <c r="L289" i="3"/>
  <c r="M289" i="3"/>
  <c r="N289" i="3"/>
  <c r="O289" i="3"/>
  <c r="P289" i="3"/>
  <c r="Q289" i="3"/>
  <c r="R289" i="3"/>
  <c r="S289" i="3"/>
  <c r="T289" i="3"/>
  <c r="U289" i="3"/>
  <c r="V289" i="3"/>
  <c r="W289" i="3"/>
  <c r="X289" i="3"/>
  <c r="Y289" i="3"/>
  <c r="Z289" i="3"/>
  <c r="AA289" i="3"/>
  <c r="AB289" i="3"/>
  <c r="AC289" i="3"/>
  <c r="AD289" i="3"/>
  <c r="AE289" i="3"/>
  <c r="AF289" i="3"/>
  <c r="AG289" i="3"/>
  <c r="AH289" i="3"/>
  <c r="AI289" i="3"/>
  <c r="AJ289" i="3"/>
  <c r="AK289" i="3"/>
  <c r="AL289" i="3"/>
  <c r="AM289" i="3"/>
  <c r="AN289" i="3"/>
  <c r="AO289" i="3"/>
  <c r="AP289" i="3"/>
  <c r="AQ289" i="3"/>
  <c r="AR289" i="3"/>
  <c r="AS289" i="3"/>
  <c r="AT289" i="3"/>
  <c r="AU289" i="3"/>
  <c r="AV289" i="3"/>
  <c r="AX289" i="3"/>
  <c r="BH289" i="3"/>
  <c r="BI289" i="3"/>
  <c r="BJ289" i="3"/>
  <c r="BK289" i="3"/>
  <c r="BL289" i="3"/>
  <c r="BM289" i="3"/>
  <c r="BN289" i="3"/>
  <c r="BO289" i="3"/>
  <c r="BP289" i="3"/>
  <c r="BQ289" i="3"/>
  <c r="BR289" i="3"/>
  <c r="BS289" i="3"/>
  <c r="BT289" i="3"/>
  <c r="BU289" i="3"/>
  <c r="BV289" i="3"/>
  <c r="BW289" i="3"/>
  <c r="BX289" i="3"/>
  <c r="BY289" i="3"/>
  <c r="BZ289" i="3"/>
  <c r="CA289" i="3"/>
  <c r="CB289" i="3"/>
  <c r="CC289" i="3"/>
  <c r="CG289" i="3"/>
  <c r="CH289" i="3"/>
  <c r="CI289" i="3"/>
  <c r="CJ289" i="3"/>
  <c r="CK289" i="3"/>
  <c r="CL289" i="3"/>
  <c r="CN289" i="3"/>
  <c r="CO289" i="3"/>
  <c r="CP289" i="3"/>
  <c r="CQ289" i="3"/>
  <c r="CR289" i="3"/>
  <c r="CS289" i="3"/>
  <c r="CT289" i="3"/>
  <c r="CU289" i="3"/>
  <c r="CV289" i="3"/>
  <c r="CW289" i="3"/>
  <c r="CX289" i="3"/>
  <c r="CY289" i="3"/>
  <c r="CZ289" i="3"/>
  <c r="DA289" i="3"/>
  <c r="DB289" i="3"/>
  <c r="DC289" i="3"/>
  <c r="DD289" i="3"/>
  <c r="DE289" i="3"/>
  <c r="DF289" i="3"/>
  <c r="DG289" i="3"/>
  <c r="DH289" i="3"/>
  <c r="G290" i="3"/>
  <c r="H290" i="3"/>
  <c r="I290" i="3"/>
  <c r="J290" i="3"/>
  <c r="K290" i="3"/>
  <c r="L290" i="3"/>
  <c r="M290" i="3"/>
  <c r="N290" i="3"/>
  <c r="O290" i="3"/>
  <c r="P290" i="3"/>
  <c r="Q290" i="3"/>
  <c r="R290" i="3"/>
  <c r="S290" i="3"/>
  <c r="T290" i="3"/>
  <c r="U290" i="3"/>
  <c r="V290" i="3"/>
  <c r="W290" i="3"/>
  <c r="X290" i="3"/>
  <c r="Y290" i="3"/>
  <c r="Z290" i="3"/>
  <c r="AA290" i="3"/>
  <c r="AB290" i="3"/>
  <c r="AC290" i="3"/>
  <c r="AD290" i="3"/>
  <c r="AE290" i="3"/>
  <c r="AF290" i="3"/>
  <c r="AG290" i="3"/>
  <c r="AH290" i="3"/>
  <c r="AI290" i="3"/>
  <c r="AJ290" i="3"/>
  <c r="AK290" i="3"/>
  <c r="AL290" i="3"/>
  <c r="AM290" i="3"/>
  <c r="AN290" i="3"/>
  <c r="AO290" i="3"/>
  <c r="AP290" i="3"/>
  <c r="AQ290" i="3"/>
  <c r="AR290" i="3"/>
  <c r="AS290" i="3"/>
  <c r="AT290" i="3"/>
  <c r="AU290" i="3"/>
  <c r="AV290" i="3"/>
  <c r="AX290" i="3"/>
  <c r="BH290" i="3"/>
  <c r="BI290" i="3"/>
  <c r="BJ290" i="3"/>
  <c r="BK290" i="3"/>
  <c r="BL290" i="3"/>
  <c r="BM290" i="3"/>
  <c r="BN290" i="3"/>
  <c r="BO290" i="3"/>
  <c r="BP290" i="3"/>
  <c r="BQ290" i="3"/>
  <c r="BR290" i="3"/>
  <c r="BS290" i="3"/>
  <c r="BT290" i="3"/>
  <c r="BU290" i="3"/>
  <c r="BV290" i="3"/>
  <c r="BW290" i="3"/>
  <c r="BX290" i="3"/>
  <c r="BY290" i="3"/>
  <c r="BZ290" i="3"/>
  <c r="BZ299" i="3" s="1"/>
  <c r="CA290" i="3"/>
  <c r="CB290" i="3"/>
  <c r="CC290" i="3"/>
  <c r="CG290" i="3"/>
  <c r="CH290" i="3"/>
  <c r="CI290" i="3"/>
  <c r="CJ290" i="3"/>
  <c r="CK290" i="3"/>
  <c r="CL290" i="3"/>
  <c r="CN290" i="3"/>
  <c r="CO290" i="3"/>
  <c r="CP290" i="3"/>
  <c r="CQ290" i="3"/>
  <c r="CR290" i="3"/>
  <c r="CS290" i="3"/>
  <c r="CT290" i="3"/>
  <c r="CU290" i="3"/>
  <c r="CV290" i="3"/>
  <c r="CW290" i="3"/>
  <c r="CX290" i="3"/>
  <c r="CY290" i="3"/>
  <c r="CZ290" i="3"/>
  <c r="DA290" i="3"/>
  <c r="DB290" i="3"/>
  <c r="DC290" i="3"/>
  <c r="DD290" i="3"/>
  <c r="DE290" i="3"/>
  <c r="DF290" i="3"/>
  <c r="DG290" i="3"/>
  <c r="DH290" i="3"/>
  <c r="G291" i="3"/>
  <c r="H291" i="3"/>
  <c r="I291" i="3"/>
  <c r="J291" i="3"/>
  <c r="K291" i="3"/>
  <c r="L291" i="3"/>
  <c r="M291" i="3"/>
  <c r="N291" i="3"/>
  <c r="O291" i="3"/>
  <c r="P291" i="3"/>
  <c r="Q291" i="3"/>
  <c r="R291" i="3"/>
  <c r="S291" i="3"/>
  <c r="T291" i="3"/>
  <c r="U291" i="3"/>
  <c r="V291" i="3"/>
  <c r="W291" i="3"/>
  <c r="X291" i="3"/>
  <c r="Y291" i="3"/>
  <c r="Z291" i="3"/>
  <c r="AA291" i="3"/>
  <c r="AB291" i="3"/>
  <c r="AC291" i="3"/>
  <c r="AD291" i="3"/>
  <c r="AE291" i="3"/>
  <c r="AF291" i="3"/>
  <c r="AG291" i="3"/>
  <c r="AH291" i="3"/>
  <c r="AI291" i="3"/>
  <c r="AJ291" i="3"/>
  <c r="AK291" i="3"/>
  <c r="AL291" i="3"/>
  <c r="AM291" i="3"/>
  <c r="AN291" i="3"/>
  <c r="AO291" i="3"/>
  <c r="AP291" i="3"/>
  <c r="AQ291" i="3"/>
  <c r="AR291" i="3"/>
  <c r="AS291" i="3"/>
  <c r="AT291" i="3"/>
  <c r="AU291" i="3"/>
  <c r="AV291" i="3"/>
  <c r="AX291" i="3"/>
  <c r="BH291" i="3"/>
  <c r="BI291" i="3"/>
  <c r="BJ291" i="3"/>
  <c r="BK291" i="3"/>
  <c r="BL291" i="3"/>
  <c r="BM291" i="3"/>
  <c r="BN291" i="3"/>
  <c r="BO291" i="3"/>
  <c r="BP291" i="3"/>
  <c r="BQ291" i="3"/>
  <c r="BR291" i="3"/>
  <c r="BS291" i="3"/>
  <c r="BT291" i="3"/>
  <c r="BU291" i="3"/>
  <c r="BV291" i="3"/>
  <c r="BV299" i="3" s="1"/>
  <c r="BW291" i="3"/>
  <c r="BX291" i="3"/>
  <c r="BY291" i="3"/>
  <c r="BZ291" i="3"/>
  <c r="CA291" i="3"/>
  <c r="CB291" i="3"/>
  <c r="CC291" i="3"/>
  <c r="CG291" i="3"/>
  <c r="CH291" i="3"/>
  <c r="CI291" i="3"/>
  <c r="CJ291" i="3"/>
  <c r="CK291" i="3"/>
  <c r="CL291" i="3"/>
  <c r="CN291" i="3"/>
  <c r="CO291" i="3"/>
  <c r="CP291" i="3"/>
  <c r="CQ291" i="3"/>
  <c r="CR291" i="3"/>
  <c r="CS291" i="3"/>
  <c r="CT291" i="3"/>
  <c r="CU291" i="3"/>
  <c r="CV291" i="3"/>
  <c r="CW291" i="3"/>
  <c r="CX291" i="3"/>
  <c r="CY291" i="3"/>
  <c r="CZ291" i="3"/>
  <c r="DA291" i="3"/>
  <c r="DB291" i="3"/>
  <c r="DC291" i="3"/>
  <c r="DD291" i="3"/>
  <c r="DE291" i="3"/>
  <c r="DF291" i="3"/>
  <c r="DG291" i="3"/>
  <c r="DH291" i="3"/>
  <c r="G292" i="3"/>
  <c r="H292" i="3"/>
  <c r="I292" i="3"/>
  <c r="J292" i="3"/>
  <c r="K292" i="3"/>
  <c r="L292" i="3"/>
  <c r="M292" i="3"/>
  <c r="N292" i="3"/>
  <c r="O292" i="3"/>
  <c r="P292" i="3"/>
  <c r="Q292" i="3"/>
  <c r="R292" i="3"/>
  <c r="S292" i="3"/>
  <c r="T292" i="3"/>
  <c r="U292" i="3"/>
  <c r="V292" i="3"/>
  <c r="W292" i="3"/>
  <c r="X292" i="3"/>
  <c r="Y292" i="3"/>
  <c r="Z292" i="3"/>
  <c r="AA292" i="3"/>
  <c r="AB292" i="3"/>
  <c r="AC292" i="3"/>
  <c r="AD292" i="3"/>
  <c r="AE292" i="3"/>
  <c r="AF292" i="3"/>
  <c r="AG292" i="3"/>
  <c r="AH292" i="3"/>
  <c r="AI292" i="3"/>
  <c r="AJ292" i="3"/>
  <c r="AK292" i="3"/>
  <c r="AL292" i="3"/>
  <c r="AM292" i="3"/>
  <c r="AN292" i="3"/>
  <c r="AO292" i="3"/>
  <c r="AP292" i="3"/>
  <c r="AQ292" i="3"/>
  <c r="AR292" i="3"/>
  <c r="AS292" i="3"/>
  <c r="AT292" i="3"/>
  <c r="AU292" i="3"/>
  <c r="AV292" i="3"/>
  <c r="AX292" i="3"/>
  <c r="BH292" i="3"/>
  <c r="BI292" i="3"/>
  <c r="BJ292" i="3"/>
  <c r="BK292" i="3"/>
  <c r="BL292" i="3"/>
  <c r="BM292" i="3"/>
  <c r="BN292" i="3"/>
  <c r="BO292" i="3"/>
  <c r="BP292" i="3"/>
  <c r="BQ292" i="3"/>
  <c r="BR292" i="3"/>
  <c r="BS292" i="3"/>
  <c r="BT292" i="3"/>
  <c r="BU292" i="3"/>
  <c r="BV292" i="3"/>
  <c r="BW292" i="3"/>
  <c r="BX292" i="3"/>
  <c r="BY292" i="3"/>
  <c r="BZ292" i="3"/>
  <c r="CA292" i="3"/>
  <c r="CB292" i="3"/>
  <c r="CC292" i="3"/>
  <c r="CG292" i="3"/>
  <c r="CH292" i="3"/>
  <c r="CI292" i="3"/>
  <c r="CJ292" i="3"/>
  <c r="CK292" i="3"/>
  <c r="CL292" i="3"/>
  <c r="CN292" i="3"/>
  <c r="CO292" i="3"/>
  <c r="CP292" i="3"/>
  <c r="CQ292" i="3"/>
  <c r="CR292" i="3"/>
  <c r="CS292" i="3"/>
  <c r="CT292" i="3"/>
  <c r="CU292" i="3"/>
  <c r="CV292" i="3"/>
  <c r="CW292" i="3"/>
  <c r="CX292" i="3"/>
  <c r="CY292" i="3"/>
  <c r="CZ292" i="3"/>
  <c r="DA292" i="3"/>
  <c r="DB292" i="3"/>
  <c r="DC292" i="3"/>
  <c r="DD292" i="3"/>
  <c r="DE292" i="3"/>
  <c r="DF292" i="3"/>
  <c r="DG292" i="3"/>
  <c r="DH292" i="3"/>
  <c r="G293" i="3"/>
  <c r="H293" i="3"/>
  <c r="I293" i="3"/>
  <c r="J293" i="3"/>
  <c r="K293" i="3"/>
  <c r="L293" i="3"/>
  <c r="M293" i="3"/>
  <c r="N293" i="3"/>
  <c r="O293" i="3"/>
  <c r="P293" i="3"/>
  <c r="Q293" i="3"/>
  <c r="R293" i="3"/>
  <c r="S293" i="3"/>
  <c r="T293" i="3"/>
  <c r="U293" i="3"/>
  <c r="V293" i="3"/>
  <c r="W293" i="3"/>
  <c r="X293" i="3"/>
  <c r="Y293" i="3"/>
  <c r="Z293" i="3"/>
  <c r="AA293" i="3"/>
  <c r="AB293" i="3"/>
  <c r="AC293" i="3"/>
  <c r="AD293" i="3"/>
  <c r="AE293" i="3"/>
  <c r="AF293" i="3"/>
  <c r="AG293" i="3"/>
  <c r="AH293" i="3"/>
  <c r="AI293" i="3"/>
  <c r="AJ293" i="3"/>
  <c r="AK293" i="3"/>
  <c r="AL293" i="3"/>
  <c r="AM293" i="3"/>
  <c r="AN293" i="3"/>
  <c r="AO293" i="3"/>
  <c r="AP293" i="3"/>
  <c r="AQ293" i="3"/>
  <c r="AR293" i="3"/>
  <c r="AS293" i="3"/>
  <c r="AT293" i="3"/>
  <c r="AU293" i="3"/>
  <c r="AV293" i="3"/>
  <c r="AX293" i="3"/>
  <c r="BH293" i="3"/>
  <c r="BI293" i="3"/>
  <c r="BJ293" i="3"/>
  <c r="BK293" i="3"/>
  <c r="BL293" i="3"/>
  <c r="BM293" i="3"/>
  <c r="BN293" i="3"/>
  <c r="BO293" i="3"/>
  <c r="BP293" i="3"/>
  <c r="BQ293" i="3"/>
  <c r="BR293" i="3"/>
  <c r="BR299" i="3" s="1"/>
  <c r="BS293" i="3"/>
  <c r="BT293" i="3"/>
  <c r="BU293" i="3"/>
  <c r="BV293" i="3"/>
  <c r="BW293" i="3"/>
  <c r="BX293" i="3"/>
  <c r="BY293" i="3"/>
  <c r="BZ293" i="3"/>
  <c r="CA293" i="3"/>
  <c r="CB293" i="3"/>
  <c r="CC293" i="3"/>
  <c r="CG293" i="3"/>
  <c r="CH293" i="3"/>
  <c r="CI293" i="3"/>
  <c r="CJ293" i="3"/>
  <c r="CK293" i="3"/>
  <c r="CL293" i="3"/>
  <c r="CN293" i="3"/>
  <c r="CO293" i="3"/>
  <c r="CP293" i="3"/>
  <c r="CQ293" i="3"/>
  <c r="CR293" i="3"/>
  <c r="CS293" i="3"/>
  <c r="CT293" i="3"/>
  <c r="CU293" i="3"/>
  <c r="CV293" i="3"/>
  <c r="CW293" i="3"/>
  <c r="CX293" i="3"/>
  <c r="CY293" i="3"/>
  <c r="CZ293" i="3"/>
  <c r="DA293" i="3"/>
  <c r="DB293" i="3"/>
  <c r="DC293" i="3"/>
  <c r="DD293" i="3"/>
  <c r="DE293" i="3"/>
  <c r="DF293" i="3"/>
  <c r="DG293" i="3"/>
  <c r="DH293" i="3"/>
  <c r="G294" i="3"/>
  <c r="H294" i="3"/>
  <c r="I294" i="3"/>
  <c r="J294" i="3"/>
  <c r="K294" i="3"/>
  <c r="L294" i="3"/>
  <c r="M294" i="3"/>
  <c r="N294" i="3"/>
  <c r="O294" i="3"/>
  <c r="P294" i="3"/>
  <c r="Q294" i="3"/>
  <c r="R294" i="3"/>
  <c r="S294" i="3"/>
  <c r="T294" i="3"/>
  <c r="U294" i="3"/>
  <c r="V294" i="3"/>
  <c r="W294" i="3"/>
  <c r="X294" i="3"/>
  <c r="Y294" i="3"/>
  <c r="Z294" i="3"/>
  <c r="AA294" i="3"/>
  <c r="AB294" i="3"/>
  <c r="AC294" i="3"/>
  <c r="AD294" i="3"/>
  <c r="AE294" i="3"/>
  <c r="AF294" i="3"/>
  <c r="AG294" i="3"/>
  <c r="AH294" i="3"/>
  <c r="AI294" i="3"/>
  <c r="AJ294" i="3"/>
  <c r="AK294" i="3"/>
  <c r="AL294" i="3"/>
  <c r="AM294" i="3"/>
  <c r="AN294" i="3"/>
  <c r="AO294" i="3"/>
  <c r="AP294" i="3"/>
  <c r="AQ294" i="3"/>
  <c r="AR294" i="3"/>
  <c r="AS294" i="3"/>
  <c r="AT294" i="3"/>
  <c r="AU294" i="3"/>
  <c r="AV294" i="3"/>
  <c r="AX294" i="3"/>
  <c r="BH294" i="3"/>
  <c r="BI294" i="3"/>
  <c r="BJ294" i="3"/>
  <c r="BK294" i="3"/>
  <c r="BL294" i="3"/>
  <c r="BM294" i="3"/>
  <c r="BN294" i="3"/>
  <c r="BN299" i="3" s="1"/>
  <c r="BO294" i="3"/>
  <c r="BP294" i="3"/>
  <c r="BQ294" i="3"/>
  <c r="BR294" i="3"/>
  <c r="BS294" i="3"/>
  <c r="BT294" i="3"/>
  <c r="BU294" i="3"/>
  <c r="BV294" i="3"/>
  <c r="BW294" i="3"/>
  <c r="BX294" i="3"/>
  <c r="BY294" i="3"/>
  <c r="BZ294" i="3"/>
  <c r="CA294" i="3"/>
  <c r="CB294" i="3"/>
  <c r="CC294" i="3"/>
  <c r="CG294" i="3"/>
  <c r="CH294" i="3"/>
  <c r="CI294" i="3"/>
  <c r="CJ294" i="3"/>
  <c r="CK294" i="3"/>
  <c r="CL294" i="3"/>
  <c r="CN294" i="3"/>
  <c r="CO294" i="3"/>
  <c r="CP294" i="3"/>
  <c r="CQ294" i="3"/>
  <c r="CR294" i="3"/>
  <c r="CS294" i="3"/>
  <c r="CT294" i="3"/>
  <c r="CU294" i="3"/>
  <c r="CV294" i="3"/>
  <c r="CW294" i="3"/>
  <c r="CX294" i="3"/>
  <c r="CY294" i="3"/>
  <c r="CZ294" i="3"/>
  <c r="DA294" i="3"/>
  <c r="DE294" i="3"/>
  <c r="DF294" i="3"/>
  <c r="G318" i="3"/>
  <c r="H318" i="3"/>
  <c r="I318" i="3"/>
  <c r="J318" i="3"/>
  <c r="K318" i="3"/>
  <c r="L318" i="3"/>
  <c r="L343" i="3" s="1"/>
  <c r="M318" i="3"/>
  <c r="N318" i="3"/>
  <c r="O318" i="3"/>
  <c r="P318" i="3"/>
  <c r="P341" i="3" s="1"/>
  <c r="Q318" i="3"/>
  <c r="R318" i="3"/>
  <c r="S318" i="3"/>
  <c r="T318" i="3"/>
  <c r="T341" i="3" s="1"/>
  <c r="U318" i="3"/>
  <c r="V318" i="3"/>
  <c r="W318" i="3"/>
  <c r="X318" i="3"/>
  <c r="Y318" i="3"/>
  <c r="Z318" i="3"/>
  <c r="AA318" i="3"/>
  <c r="AB318" i="3"/>
  <c r="AB345" i="3" s="1"/>
  <c r="AC318" i="3"/>
  <c r="AD318" i="3"/>
  <c r="AE318" i="3"/>
  <c r="AF318" i="3"/>
  <c r="AG318" i="3"/>
  <c r="AH318" i="3"/>
  <c r="AI318" i="3"/>
  <c r="AJ318" i="3"/>
  <c r="AK318" i="3"/>
  <c r="AL318" i="3"/>
  <c r="AM318" i="3"/>
  <c r="AN318" i="3"/>
  <c r="AN341" i="3" s="1"/>
  <c r="AO318" i="3"/>
  <c r="AP318" i="3"/>
  <c r="AQ318" i="3"/>
  <c r="AR318" i="3"/>
  <c r="AR345" i="3" s="1"/>
  <c r="AS318" i="3"/>
  <c r="AT318" i="3"/>
  <c r="AU318" i="3"/>
  <c r="AV318" i="3"/>
  <c r="AV341" i="3" s="1"/>
  <c r="AX318" i="3"/>
  <c r="BH318" i="3"/>
  <c r="BI318" i="3"/>
  <c r="BJ318" i="3"/>
  <c r="BJ341" i="3" s="1"/>
  <c r="BK318" i="3"/>
  <c r="BL318" i="3"/>
  <c r="BM318" i="3"/>
  <c r="BN318" i="3"/>
  <c r="BN345" i="3" s="1"/>
  <c r="BO318" i="3"/>
  <c r="BP318" i="3"/>
  <c r="BQ318" i="3"/>
  <c r="BR318" i="3"/>
  <c r="BR341" i="3" s="1"/>
  <c r="BS318" i="3"/>
  <c r="BT318" i="3"/>
  <c r="BU318" i="3"/>
  <c r="BV318" i="3"/>
  <c r="BV345" i="3" s="1"/>
  <c r="BW318" i="3"/>
  <c r="BX318" i="3"/>
  <c r="BY318" i="3"/>
  <c r="BZ318" i="3"/>
  <c r="BZ341" i="3" s="1"/>
  <c r="CA318" i="3"/>
  <c r="CB318" i="3"/>
  <c r="CC318" i="3"/>
  <c r="CG318" i="3"/>
  <c r="CH318" i="3"/>
  <c r="CI318" i="3"/>
  <c r="CJ318" i="3"/>
  <c r="CK318" i="3"/>
  <c r="CK343" i="3" s="1"/>
  <c r="CL318" i="3"/>
  <c r="CN318" i="3"/>
  <c r="CO318" i="3"/>
  <c r="CP318" i="3"/>
  <c r="CP345" i="3" s="1"/>
  <c r="CQ318" i="3"/>
  <c r="CR318" i="3"/>
  <c r="CS318" i="3"/>
  <c r="CT318" i="3"/>
  <c r="CU318" i="3"/>
  <c r="CV318" i="3"/>
  <c r="CW318" i="3"/>
  <c r="CX318" i="3"/>
  <c r="CY318" i="3"/>
  <c r="CZ318" i="3"/>
  <c r="DA318" i="3"/>
  <c r="DB318" i="3"/>
  <c r="DC318" i="3"/>
  <c r="DD318" i="3"/>
  <c r="DE318" i="3"/>
  <c r="DF318" i="3"/>
  <c r="DG318" i="3"/>
  <c r="DH318" i="3"/>
  <c r="G319" i="3"/>
  <c r="H319" i="3"/>
  <c r="I319" i="3"/>
  <c r="J319" i="3"/>
  <c r="K319" i="3"/>
  <c r="L319" i="3"/>
  <c r="M319" i="3"/>
  <c r="N319" i="3"/>
  <c r="O319" i="3"/>
  <c r="P319" i="3"/>
  <c r="Q319" i="3"/>
  <c r="R319" i="3"/>
  <c r="S319" i="3"/>
  <c r="T319" i="3"/>
  <c r="U319" i="3"/>
  <c r="V319" i="3"/>
  <c r="W319" i="3"/>
  <c r="X319" i="3"/>
  <c r="Y319" i="3"/>
  <c r="Z319" i="3"/>
  <c r="AA319" i="3"/>
  <c r="AB319" i="3"/>
  <c r="AC319" i="3"/>
  <c r="AD319" i="3"/>
  <c r="AE319" i="3"/>
  <c r="AF319" i="3"/>
  <c r="AG319" i="3"/>
  <c r="AH319" i="3"/>
  <c r="AI319" i="3"/>
  <c r="AJ319" i="3"/>
  <c r="AK319" i="3"/>
  <c r="AL319" i="3"/>
  <c r="AM319" i="3"/>
  <c r="AN319" i="3"/>
  <c r="AO319" i="3"/>
  <c r="AP319" i="3"/>
  <c r="AQ319" i="3"/>
  <c r="AR319" i="3"/>
  <c r="AS319" i="3"/>
  <c r="AT319" i="3"/>
  <c r="AU319" i="3"/>
  <c r="AV319" i="3"/>
  <c r="AX319" i="3"/>
  <c r="BH319" i="3"/>
  <c r="BI319" i="3"/>
  <c r="BJ319" i="3"/>
  <c r="BK319" i="3"/>
  <c r="BL319" i="3"/>
  <c r="BM319" i="3"/>
  <c r="BN319" i="3"/>
  <c r="BO319" i="3"/>
  <c r="BP319" i="3"/>
  <c r="BQ319" i="3"/>
  <c r="BR319" i="3"/>
  <c r="BS319" i="3"/>
  <c r="BT319" i="3"/>
  <c r="BU319" i="3"/>
  <c r="BV319" i="3"/>
  <c r="BW319" i="3"/>
  <c r="BX319" i="3"/>
  <c r="BY319" i="3"/>
  <c r="BZ319" i="3"/>
  <c r="CA319" i="3"/>
  <c r="CB319" i="3"/>
  <c r="CC319" i="3"/>
  <c r="CG319" i="3"/>
  <c r="CH319" i="3"/>
  <c r="CI319" i="3"/>
  <c r="CJ319" i="3"/>
  <c r="CK319" i="3"/>
  <c r="CL319" i="3"/>
  <c r="CN319" i="3"/>
  <c r="CO319" i="3"/>
  <c r="CP319" i="3"/>
  <c r="CQ319" i="3"/>
  <c r="CR319" i="3"/>
  <c r="CS319" i="3"/>
  <c r="CT319" i="3"/>
  <c r="CU319" i="3"/>
  <c r="CV319" i="3"/>
  <c r="CW319" i="3"/>
  <c r="CX319" i="3"/>
  <c r="CY319" i="3"/>
  <c r="CZ319" i="3"/>
  <c r="DA319" i="3"/>
  <c r="DB319" i="3"/>
  <c r="DC319" i="3"/>
  <c r="DD319" i="3"/>
  <c r="DE319" i="3"/>
  <c r="DF319" i="3"/>
  <c r="DG319" i="3"/>
  <c r="DH319" i="3"/>
  <c r="G320" i="3"/>
  <c r="H320" i="3"/>
  <c r="I320" i="3"/>
  <c r="J320" i="3"/>
  <c r="K320" i="3"/>
  <c r="L320" i="3"/>
  <c r="M320" i="3"/>
  <c r="N320" i="3"/>
  <c r="O320" i="3"/>
  <c r="P320" i="3"/>
  <c r="Q320" i="3"/>
  <c r="R320" i="3"/>
  <c r="S320" i="3"/>
  <c r="T320" i="3"/>
  <c r="U320" i="3"/>
  <c r="V320" i="3"/>
  <c r="W320" i="3"/>
  <c r="X320" i="3"/>
  <c r="Y320" i="3"/>
  <c r="Z320" i="3"/>
  <c r="AA320" i="3"/>
  <c r="AB320" i="3"/>
  <c r="AC320" i="3"/>
  <c r="AD320" i="3"/>
  <c r="AE320" i="3"/>
  <c r="AF320" i="3"/>
  <c r="AG320" i="3"/>
  <c r="AH320" i="3"/>
  <c r="AI320" i="3"/>
  <c r="AJ320" i="3"/>
  <c r="AK320" i="3"/>
  <c r="AL320" i="3"/>
  <c r="AM320" i="3"/>
  <c r="AN320" i="3"/>
  <c r="AO320" i="3"/>
  <c r="AP320" i="3"/>
  <c r="AQ320" i="3"/>
  <c r="AR320" i="3"/>
  <c r="AS320" i="3"/>
  <c r="AT320" i="3"/>
  <c r="AU320" i="3"/>
  <c r="AV320" i="3"/>
  <c r="AX320" i="3"/>
  <c r="BH320" i="3"/>
  <c r="BI320" i="3"/>
  <c r="BJ320" i="3"/>
  <c r="BK320" i="3"/>
  <c r="BL320" i="3"/>
  <c r="BM320" i="3"/>
  <c r="BN320" i="3"/>
  <c r="BO320" i="3"/>
  <c r="BP320" i="3"/>
  <c r="BQ320" i="3"/>
  <c r="BR320" i="3"/>
  <c r="BS320" i="3"/>
  <c r="BT320" i="3"/>
  <c r="BU320" i="3"/>
  <c r="BV320" i="3"/>
  <c r="BW320" i="3"/>
  <c r="BX320" i="3"/>
  <c r="BY320" i="3"/>
  <c r="BZ320" i="3"/>
  <c r="CA320" i="3"/>
  <c r="CB320" i="3"/>
  <c r="CC320" i="3"/>
  <c r="CG320" i="3"/>
  <c r="CH320" i="3"/>
  <c r="CI320" i="3"/>
  <c r="CJ320" i="3"/>
  <c r="CK320" i="3"/>
  <c r="CL320" i="3"/>
  <c r="CN320" i="3"/>
  <c r="CO320" i="3"/>
  <c r="CP320" i="3"/>
  <c r="CQ320" i="3"/>
  <c r="CR320" i="3"/>
  <c r="CS320" i="3"/>
  <c r="CT320" i="3"/>
  <c r="CU320" i="3"/>
  <c r="CV320" i="3"/>
  <c r="CW320" i="3"/>
  <c r="CX320" i="3"/>
  <c r="CY320" i="3"/>
  <c r="CZ320" i="3"/>
  <c r="DA320" i="3"/>
  <c r="DB320" i="3"/>
  <c r="DC320" i="3"/>
  <c r="DD320" i="3"/>
  <c r="DE320" i="3"/>
  <c r="DF320" i="3"/>
  <c r="DG320" i="3"/>
  <c r="DH320" i="3"/>
  <c r="G321" i="3"/>
  <c r="H321" i="3"/>
  <c r="I321" i="3"/>
  <c r="J321" i="3"/>
  <c r="K321" i="3"/>
  <c r="L321" i="3"/>
  <c r="M321" i="3"/>
  <c r="N321" i="3"/>
  <c r="O321" i="3"/>
  <c r="P321" i="3"/>
  <c r="Q321" i="3"/>
  <c r="R321" i="3"/>
  <c r="S321" i="3"/>
  <c r="T321" i="3"/>
  <c r="U321" i="3"/>
  <c r="V321" i="3"/>
  <c r="W321" i="3"/>
  <c r="X321" i="3"/>
  <c r="Y321" i="3"/>
  <c r="Z321" i="3"/>
  <c r="AA321" i="3"/>
  <c r="AB321" i="3"/>
  <c r="AC321" i="3"/>
  <c r="AD321" i="3"/>
  <c r="AE321" i="3"/>
  <c r="AF321" i="3"/>
  <c r="AG321" i="3"/>
  <c r="AH321" i="3"/>
  <c r="AI321" i="3"/>
  <c r="AJ321" i="3"/>
  <c r="AK321" i="3"/>
  <c r="AL321" i="3"/>
  <c r="AM321" i="3"/>
  <c r="AN321" i="3"/>
  <c r="AO321" i="3"/>
  <c r="AP321" i="3"/>
  <c r="AQ321" i="3"/>
  <c r="AR321" i="3"/>
  <c r="AS321" i="3"/>
  <c r="AT321" i="3"/>
  <c r="AU321" i="3"/>
  <c r="AV321" i="3"/>
  <c r="AX321" i="3"/>
  <c r="BH321" i="3"/>
  <c r="BI321" i="3"/>
  <c r="BJ321" i="3"/>
  <c r="BK321" i="3"/>
  <c r="BL321" i="3"/>
  <c r="BM321" i="3"/>
  <c r="BN321" i="3"/>
  <c r="BO321" i="3"/>
  <c r="BP321" i="3"/>
  <c r="BQ321" i="3"/>
  <c r="BR321" i="3"/>
  <c r="BS321" i="3"/>
  <c r="BT321" i="3"/>
  <c r="BU321" i="3"/>
  <c r="BV321" i="3"/>
  <c r="BW321" i="3"/>
  <c r="BX321" i="3"/>
  <c r="BY321" i="3"/>
  <c r="BZ321" i="3"/>
  <c r="CA321" i="3"/>
  <c r="CB321" i="3"/>
  <c r="CC321" i="3"/>
  <c r="CG321" i="3"/>
  <c r="CH321" i="3"/>
  <c r="CI321" i="3"/>
  <c r="CJ321" i="3"/>
  <c r="CK321" i="3"/>
  <c r="CL321" i="3"/>
  <c r="CN321" i="3"/>
  <c r="CO321" i="3"/>
  <c r="CP321" i="3"/>
  <c r="CQ321" i="3"/>
  <c r="CR321" i="3"/>
  <c r="CS321" i="3"/>
  <c r="CT321" i="3"/>
  <c r="CU321" i="3"/>
  <c r="CV321" i="3"/>
  <c r="CW321" i="3"/>
  <c r="CX321" i="3"/>
  <c r="CY321" i="3"/>
  <c r="CZ321" i="3"/>
  <c r="DA321" i="3"/>
  <c r="DB321" i="3"/>
  <c r="DC321" i="3"/>
  <c r="DD321" i="3"/>
  <c r="DE321" i="3"/>
  <c r="DF321" i="3"/>
  <c r="DG321" i="3"/>
  <c r="DH321" i="3"/>
  <c r="G322" i="3"/>
  <c r="H322" i="3"/>
  <c r="I322" i="3"/>
  <c r="J322" i="3"/>
  <c r="K322" i="3"/>
  <c r="L322" i="3"/>
  <c r="M322" i="3"/>
  <c r="N322" i="3"/>
  <c r="O322" i="3"/>
  <c r="P322" i="3"/>
  <c r="Q322" i="3"/>
  <c r="R322" i="3"/>
  <c r="S322" i="3"/>
  <c r="T322" i="3"/>
  <c r="U322" i="3"/>
  <c r="V322" i="3"/>
  <c r="W322" i="3"/>
  <c r="X322" i="3"/>
  <c r="Y322" i="3"/>
  <c r="Z322" i="3"/>
  <c r="AA322" i="3"/>
  <c r="AB322" i="3"/>
  <c r="AC322" i="3"/>
  <c r="AD322" i="3"/>
  <c r="AE322" i="3"/>
  <c r="AF322" i="3"/>
  <c r="AG322" i="3"/>
  <c r="AH322" i="3"/>
  <c r="AI322" i="3"/>
  <c r="AJ322" i="3"/>
  <c r="AK322" i="3"/>
  <c r="AL322" i="3"/>
  <c r="AM322" i="3"/>
  <c r="AN322" i="3"/>
  <c r="AO322" i="3"/>
  <c r="AP322" i="3"/>
  <c r="AQ322" i="3"/>
  <c r="AR322" i="3"/>
  <c r="AS322" i="3"/>
  <c r="AT322" i="3"/>
  <c r="AU322" i="3"/>
  <c r="AV322" i="3"/>
  <c r="AX322" i="3"/>
  <c r="BH322" i="3"/>
  <c r="BI322" i="3"/>
  <c r="BJ322" i="3"/>
  <c r="BK322" i="3"/>
  <c r="BL322" i="3"/>
  <c r="BM322" i="3"/>
  <c r="BN322" i="3"/>
  <c r="BO322" i="3"/>
  <c r="BP322" i="3"/>
  <c r="BQ322" i="3"/>
  <c r="BR322" i="3"/>
  <c r="BS322" i="3"/>
  <c r="BT322" i="3"/>
  <c r="BU322" i="3"/>
  <c r="BV322" i="3"/>
  <c r="BW322" i="3"/>
  <c r="BX322" i="3"/>
  <c r="BY322" i="3"/>
  <c r="BZ322" i="3"/>
  <c r="CA322" i="3"/>
  <c r="CB322" i="3"/>
  <c r="CC322" i="3"/>
  <c r="CG322" i="3"/>
  <c r="CH322" i="3"/>
  <c r="CI322" i="3"/>
  <c r="CJ322" i="3"/>
  <c r="CK322" i="3"/>
  <c r="CL322" i="3"/>
  <c r="CN322" i="3"/>
  <c r="CO322" i="3"/>
  <c r="CP322" i="3"/>
  <c r="CQ322" i="3"/>
  <c r="CR322" i="3"/>
  <c r="CS322" i="3"/>
  <c r="CT322" i="3"/>
  <c r="CU322" i="3"/>
  <c r="CV322" i="3"/>
  <c r="CW322" i="3"/>
  <c r="CX322" i="3"/>
  <c r="CY322" i="3"/>
  <c r="CZ322" i="3"/>
  <c r="DA322" i="3"/>
  <c r="DB322" i="3"/>
  <c r="DC322" i="3"/>
  <c r="DD322" i="3"/>
  <c r="DE322" i="3"/>
  <c r="DF322" i="3"/>
  <c r="DG322" i="3"/>
  <c r="DH322" i="3"/>
  <c r="G323" i="3"/>
  <c r="H323" i="3"/>
  <c r="I323" i="3"/>
  <c r="J323" i="3"/>
  <c r="K323" i="3"/>
  <c r="L323" i="3"/>
  <c r="M323" i="3"/>
  <c r="N323" i="3"/>
  <c r="O323" i="3"/>
  <c r="P323" i="3"/>
  <c r="Q323" i="3"/>
  <c r="R323" i="3"/>
  <c r="S323" i="3"/>
  <c r="T323" i="3"/>
  <c r="U323" i="3"/>
  <c r="V323" i="3"/>
  <c r="W323" i="3"/>
  <c r="X323" i="3"/>
  <c r="Y323" i="3"/>
  <c r="Z323" i="3"/>
  <c r="AA323" i="3"/>
  <c r="AB323" i="3"/>
  <c r="AC323" i="3"/>
  <c r="AD323" i="3"/>
  <c r="AE323" i="3"/>
  <c r="AF323" i="3"/>
  <c r="AG323" i="3"/>
  <c r="AH323" i="3"/>
  <c r="AI323" i="3"/>
  <c r="AJ323" i="3"/>
  <c r="AK323" i="3"/>
  <c r="AL323" i="3"/>
  <c r="AM323" i="3"/>
  <c r="AN323" i="3"/>
  <c r="AO323" i="3"/>
  <c r="AP323" i="3"/>
  <c r="AQ323" i="3"/>
  <c r="AR323" i="3"/>
  <c r="AS323" i="3"/>
  <c r="AT323" i="3"/>
  <c r="AU323" i="3"/>
  <c r="AV323" i="3"/>
  <c r="AX323" i="3"/>
  <c r="BH323" i="3"/>
  <c r="BI323" i="3"/>
  <c r="BJ323" i="3"/>
  <c r="BK323" i="3"/>
  <c r="BL323" i="3"/>
  <c r="BM323" i="3"/>
  <c r="BN323" i="3"/>
  <c r="BO323" i="3"/>
  <c r="BP323" i="3"/>
  <c r="BQ323" i="3"/>
  <c r="BR323" i="3"/>
  <c r="BS323" i="3"/>
  <c r="BT323" i="3"/>
  <c r="BU323" i="3"/>
  <c r="BV323" i="3"/>
  <c r="BW323" i="3"/>
  <c r="BX323" i="3"/>
  <c r="BY323" i="3"/>
  <c r="BZ323" i="3"/>
  <c r="CA323" i="3"/>
  <c r="CB323" i="3"/>
  <c r="CC323" i="3"/>
  <c r="CG323" i="3"/>
  <c r="CH323" i="3"/>
  <c r="CI323" i="3"/>
  <c r="CJ323" i="3"/>
  <c r="CK323" i="3"/>
  <c r="CL323" i="3"/>
  <c r="CN323" i="3"/>
  <c r="CO323" i="3"/>
  <c r="CP323" i="3"/>
  <c r="CQ323" i="3"/>
  <c r="CR323" i="3"/>
  <c r="CS323" i="3"/>
  <c r="CT323" i="3"/>
  <c r="CU323" i="3"/>
  <c r="CV323" i="3"/>
  <c r="CW323" i="3"/>
  <c r="CX323" i="3"/>
  <c r="CY323" i="3"/>
  <c r="CZ323" i="3"/>
  <c r="DA323" i="3"/>
  <c r="DB323" i="3"/>
  <c r="DC323" i="3"/>
  <c r="DD323" i="3"/>
  <c r="DE323" i="3"/>
  <c r="DF323" i="3"/>
  <c r="DG323" i="3"/>
  <c r="DH323" i="3"/>
  <c r="G324" i="3"/>
  <c r="H324" i="3"/>
  <c r="I324" i="3"/>
  <c r="J324" i="3"/>
  <c r="K324" i="3"/>
  <c r="L324" i="3"/>
  <c r="M324" i="3"/>
  <c r="N324" i="3"/>
  <c r="O324" i="3"/>
  <c r="P324" i="3"/>
  <c r="Q324" i="3"/>
  <c r="R324" i="3"/>
  <c r="S324" i="3"/>
  <c r="T324" i="3"/>
  <c r="U324" i="3"/>
  <c r="V324" i="3"/>
  <c r="W324" i="3"/>
  <c r="X324" i="3"/>
  <c r="Y324" i="3"/>
  <c r="Z324" i="3"/>
  <c r="AA324" i="3"/>
  <c r="AB324" i="3"/>
  <c r="AC324" i="3"/>
  <c r="AD324" i="3"/>
  <c r="AE324" i="3"/>
  <c r="AF324" i="3"/>
  <c r="AG324" i="3"/>
  <c r="AH324" i="3"/>
  <c r="AI324" i="3"/>
  <c r="AJ324" i="3"/>
  <c r="AK324" i="3"/>
  <c r="AL324" i="3"/>
  <c r="AM324" i="3"/>
  <c r="AN324" i="3"/>
  <c r="AO324" i="3"/>
  <c r="AP324" i="3"/>
  <c r="AQ324" i="3"/>
  <c r="AR324" i="3"/>
  <c r="AS324" i="3"/>
  <c r="AT324" i="3"/>
  <c r="AU324" i="3"/>
  <c r="AV324" i="3"/>
  <c r="AX324" i="3"/>
  <c r="BH324" i="3"/>
  <c r="BI324" i="3"/>
  <c r="BJ324" i="3"/>
  <c r="BK324" i="3"/>
  <c r="BL324" i="3"/>
  <c r="BM324" i="3"/>
  <c r="BN324" i="3"/>
  <c r="BO324" i="3"/>
  <c r="BP324" i="3"/>
  <c r="BQ324" i="3"/>
  <c r="BR324" i="3"/>
  <c r="BS324" i="3"/>
  <c r="BT324" i="3"/>
  <c r="BU324" i="3"/>
  <c r="BV324" i="3"/>
  <c r="BW324" i="3"/>
  <c r="BX324" i="3"/>
  <c r="BY324" i="3"/>
  <c r="BZ324" i="3"/>
  <c r="CA324" i="3"/>
  <c r="CB324" i="3"/>
  <c r="CC324" i="3"/>
  <c r="CG324" i="3"/>
  <c r="CH324" i="3"/>
  <c r="CI324" i="3"/>
  <c r="CJ324" i="3"/>
  <c r="CK324" i="3"/>
  <c r="CL324" i="3"/>
  <c r="CN324" i="3"/>
  <c r="CO324" i="3"/>
  <c r="CP324" i="3"/>
  <c r="CQ324" i="3"/>
  <c r="CR324" i="3"/>
  <c r="CS324" i="3"/>
  <c r="CT324" i="3"/>
  <c r="CU324" i="3"/>
  <c r="CV324" i="3"/>
  <c r="CW324" i="3"/>
  <c r="CX324" i="3"/>
  <c r="CY324" i="3"/>
  <c r="CZ324" i="3"/>
  <c r="DA324" i="3"/>
  <c r="DB324" i="3"/>
  <c r="DC324" i="3"/>
  <c r="DD324" i="3"/>
  <c r="DE324" i="3"/>
  <c r="DF324" i="3"/>
  <c r="DG324" i="3"/>
  <c r="DH324" i="3"/>
  <c r="G325" i="3"/>
  <c r="H325" i="3"/>
  <c r="I325" i="3"/>
  <c r="J325" i="3"/>
  <c r="K325" i="3"/>
  <c r="L325" i="3"/>
  <c r="M325" i="3"/>
  <c r="N325" i="3"/>
  <c r="O325" i="3"/>
  <c r="P325" i="3"/>
  <c r="Q325" i="3"/>
  <c r="R325" i="3"/>
  <c r="S325" i="3"/>
  <c r="T325" i="3"/>
  <c r="U325" i="3"/>
  <c r="V325" i="3"/>
  <c r="W325" i="3"/>
  <c r="X325" i="3"/>
  <c r="Y325" i="3"/>
  <c r="Z325" i="3"/>
  <c r="AA325" i="3"/>
  <c r="AB325" i="3"/>
  <c r="AC325" i="3"/>
  <c r="AD325" i="3"/>
  <c r="AE325" i="3"/>
  <c r="AF325" i="3"/>
  <c r="AG325" i="3"/>
  <c r="AH325" i="3"/>
  <c r="AI325" i="3"/>
  <c r="AJ325" i="3"/>
  <c r="AK325" i="3"/>
  <c r="AL325" i="3"/>
  <c r="AM325" i="3"/>
  <c r="AN325" i="3"/>
  <c r="AO325" i="3"/>
  <c r="AP325" i="3"/>
  <c r="AQ325" i="3"/>
  <c r="AR325" i="3"/>
  <c r="AS325" i="3"/>
  <c r="AT325" i="3"/>
  <c r="AU325" i="3"/>
  <c r="AV325" i="3"/>
  <c r="AX325" i="3"/>
  <c r="BH325" i="3"/>
  <c r="BI325" i="3"/>
  <c r="BJ325" i="3"/>
  <c r="BK325" i="3"/>
  <c r="BL325" i="3"/>
  <c r="BM325" i="3"/>
  <c r="BN325" i="3"/>
  <c r="BO325" i="3"/>
  <c r="BP325" i="3"/>
  <c r="BQ325" i="3"/>
  <c r="BR325" i="3"/>
  <c r="BS325" i="3"/>
  <c r="BT325" i="3"/>
  <c r="BU325" i="3"/>
  <c r="BV325" i="3"/>
  <c r="BW325" i="3"/>
  <c r="BX325" i="3"/>
  <c r="BY325" i="3"/>
  <c r="BZ325" i="3"/>
  <c r="CA325" i="3"/>
  <c r="CB325" i="3"/>
  <c r="CC325" i="3"/>
  <c r="CG325" i="3"/>
  <c r="CH325" i="3"/>
  <c r="CI325" i="3"/>
  <c r="CJ325" i="3"/>
  <c r="CK325" i="3"/>
  <c r="CL325" i="3"/>
  <c r="CN325" i="3"/>
  <c r="CO325" i="3"/>
  <c r="CP325" i="3"/>
  <c r="CQ325" i="3"/>
  <c r="CR325" i="3"/>
  <c r="CS325" i="3"/>
  <c r="CT325" i="3"/>
  <c r="CU325" i="3"/>
  <c r="CV325" i="3"/>
  <c r="CW325" i="3"/>
  <c r="CX325" i="3"/>
  <c r="CY325" i="3"/>
  <c r="CZ325" i="3"/>
  <c r="DA325" i="3"/>
  <c r="DB325" i="3"/>
  <c r="DC325" i="3"/>
  <c r="DD325" i="3"/>
  <c r="DE325" i="3"/>
  <c r="DF325" i="3"/>
  <c r="DG325" i="3"/>
  <c r="DH325" i="3"/>
  <c r="G326" i="3"/>
  <c r="H326" i="3"/>
  <c r="I326" i="3"/>
  <c r="J326" i="3"/>
  <c r="K326" i="3"/>
  <c r="L326" i="3"/>
  <c r="M326" i="3"/>
  <c r="N326" i="3"/>
  <c r="O326" i="3"/>
  <c r="P326" i="3"/>
  <c r="Q326" i="3"/>
  <c r="R326" i="3"/>
  <c r="S326" i="3"/>
  <c r="T326" i="3"/>
  <c r="U326" i="3"/>
  <c r="V326" i="3"/>
  <c r="W326" i="3"/>
  <c r="X326" i="3"/>
  <c r="Y326" i="3"/>
  <c r="Z326" i="3"/>
  <c r="AA326" i="3"/>
  <c r="AB326" i="3"/>
  <c r="AC326" i="3"/>
  <c r="AD326" i="3"/>
  <c r="AE326" i="3"/>
  <c r="AF326" i="3"/>
  <c r="AG326" i="3"/>
  <c r="AH326" i="3"/>
  <c r="AI326" i="3"/>
  <c r="AJ326" i="3"/>
  <c r="AK326" i="3"/>
  <c r="AL326" i="3"/>
  <c r="AM326" i="3"/>
  <c r="AN326" i="3"/>
  <c r="AO326" i="3"/>
  <c r="AP326" i="3"/>
  <c r="AQ326" i="3"/>
  <c r="AR326" i="3"/>
  <c r="AS326" i="3"/>
  <c r="AT326" i="3"/>
  <c r="AU326" i="3"/>
  <c r="AV326" i="3"/>
  <c r="AX326" i="3"/>
  <c r="BH326" i="3"/>
  <c r="BI326" i="3"/>
  <c r="BJ326" i="3"/>
  <c r="BK326" i="3"/>
  <c r="BL326" i="3"/>
  <c r="BM326" i="3"/>
  <c r="BN326" i="3"/>
  <c r="BO326" i="3"/>
  <c r="BP326" i="3"/>
  <c r="BQ326" i="3"/>
  <c r="BR326" i="3"/>
  <c r="BS326" i="3"/>
  <c r="BT326" i="3"/>
  <c r="BU326" i="3"/>
  <c r="BV326" i="3"/>
  <c r="BW326" i="3"/>
  <c r="BX326" i="3"/>
  <c r="BY326" i="3"/>
  <c r="BZ326" i="3"/>
  <c r="CA326" i="3"/>
  <c r="CB326" i="3"/>
  <c r="CC326" i="3"/>
  <c r="CG326" i="3"/>
  <c r="CH326" i="3"/>
  <c r="CI326" i="3"/>
  <c r="CJ326" i="3"/>
  <c r="CK326" i="3"/>
  <c r="CL326" i="3"/>
  <c r="CN326" i="3"/>
  <c r="CO326" i="3"/>
  <c r="CP326" i="3"/>
  <c r="CQ326" i="3"/>
  <c r="CR326" i="3"/>
  <c r="CS326" i="3"/>
  <c r="CT326" i="3"/>
  <c r="CU326" i="3"/>
  <c r="CV326" i="3"/>
  <c r="CW326" i="3"/>
  <c r="CX326" i="3"/>
  <c r="CY326" i="3"/>
  <c r="CZ326" i="3"/>
  <c r="DA326" i="3"/>
  <c r="DB326" i="3"/>
  <c r="DC326" i="3"/>
  <c r="DD326" i="3"/>
  <c r="DE326" i="3"/>
  <c r="DF326" i="3"/>
  <c r="DG326" i="3"/>
  <c r="DH326" i="3"/>
  <c r="G327" i="3"/>
  <c r="H327" i="3"/>
  <c r="I327" i="3"/>
  <c r="J327" i="3"/>
  <c r="K327" i="3"/>
  <c r="L327" i="3"/>
  <c r="M327" i="3"/>
  <c r="N327" i="3"/>
  <c r="O327" i="3"/>
  <c r="P327" i="3"/>
  <c r="Q327" i="3"/>
  <c r="R327" i="3"/>
  <c r="S327" i="3"/>
  <c r="T327" i="3"/>
  <c r="U327" i="3"/>
  <c r="V327" i="3"/>
  <c r="W327" i="3"/>
  <c r="X327" i="3"/>
  <c r="Y327" i="3"/>
  <c r="Z327" i="3"/>
  <c r="AA327" i="3"/>
  <c r="AB327" i="3"/>
  <c r="AC327" i="3"/>
  <c r="AD327" i="3"/>
  <c r="AE327" i="3"/>
  <c r="AF327" i="3"/>
  <c r="AG327" i="3"/>
  <c r="AH327" i="3"/>
  <c r="AI327" i="3"/>
  <c r="AJ327" i="3"/>
  <c r="AK327" i="3"/>
  <c r="AL327" i="3"/>
  <c r="AM327" i="3"/>
  <c r="AN327" i="3"/>
  <c r="AO327" i="3"/>
  <c r="AP327" i="3"/>
  <c r="AQ327" i="3"/>
  <c r="AR327" i="3"/>
  <c r="AS327" i="3"/>
  <c r="AT327" i="3"/>
  <c r="AU327" i="3"/>
  <c r="AV327" i="3"/>
  <c r="AX327" i="3"/>
  <c r="BH327" i="3"/>
  <c r="BI327" i="3"/>
  <c r="BJ327" i="3"/>
  <c r="BK327" i="3"/>
  <c r="BL327" i="3"/>
  <c r="BM327" i="3"/>
  <c r="BN327" i="3"/>
  <c r="BO327" i="3"/>
  <c r="BP327" i="3"/>
  <c r="BQ327" i="3"/>
  <c r="BR327" i="3"/>
  <c r="BS327" i="3"/>
  <c r="BT327" i="3"/>
  <c r="BU327" i="3"/>
  <c r="BV327" i="3"/>
  <c r="BW327" i="3"/>
  <c r="BX327" i="3"/>
  <c r="BY327" i="3"/>
  <c r="BZ327" i="3"/>
  <c r="CA327" i="3"/>
  <c r="CB327" i="3"/>
  <c r="CC327" i="3"/>
  <c r="CG327" i="3"/>
  <c r="CH327" i="3"/>
  <c r="CI327" i="3"/>
  <c r="CJ327" i="3"/>
  <c r="CK327" i="3"/>
  <c r="CL327" i="3"/>
  <c r="CN327" i="3"/>
  <c r="CO327" i="3"/>
  <c r="CP327" i="3"/>
  <c r="CQ327" i="3"/>
  <c r="CR327" i="3"/>
  <c r="CS327" i="3"/>
  <c r="CT327" i="3"/>
  <c r="CU327" i="3"/>
  <c r="CV327" i="3"/>
  <c r="CW327" i="3"/>
  <c r="CX327" i="3"/>
  <c r="CY327" i="3"/>
  <c r="CZ327" i="3"/>
  <c r="DA327" i="3"/>
  <c r="DB327" i="3"/>
  <c r="DC327" i="3"/>
  <c r="DD327" i="3"/>
  <c r="DE327" i="3"/>
  <c r="DF327" i="3"/>
  <c r="DG327" i="3"/>
  <c r="DH327" i="3"/>
  <c r="G328" i="3"/>
  <c r="H328" i="3"/>
  <c r="I328" i="3"/>
  <c r="J328" i="3"/>
  <c r="K328" i="3"/>
  <c r="L328" i="3"/>
  <c r="M328" i="3"/>
  <c r="N328" i="3"/>
  <c r="O328" i="3"/>
  <c r="P328" i="3"/>
  <c r="P352" i="3" s="1"/>
  <c r="Q328" i="3"/>
  <c r="R328" i="3"/>
  <c r="S328" i="3"/>
  <c r="T328" i="3"/>
  <c r="T352" i="3" s="1"/>
  <c r="U328" i="3"/>
  <c r="V328" i="3"/>
  <c r="W328" i="3"/>
  <c r="X328" i="3"/>
  <c r="Y328" i="3"/>
  <c r="Z328" i="3"/>
  <c r="AA328" i="3"/>
  <c r="AB328" i="3"/>
  <c r="AB352" i="3" s="1"/>
  <c r="AC328" i="3"/>
  <c r="AD328" i="3"/>
  <c r="AE328" i="3"/>
  <c r="AF328" i="3"/>
  <c r="AG328" i="3"/>
  <c r="AH328" i="3"/>
  <c r="AI328" i="3"/>
  <c r="AJ328" i="3"/>
  <c r="AK328" i="3"/>
  <c r="AL328" i="3"/>
  <c r="AM328" i="3"/>
  <c r="AN328" i="3"/>
  <c r="AN352" i="3" s="1"/>
  <c r="AO328" i="3"/>
  <c r="AP328" i="3"/>
  <c r="AQ328" i="3"/>
  <c r="AR328" i="3"/>
  <c r="AR350" i="3" s="1"/>
  <c r="P24" i="5" s="1"/>
  <c r="AS328" i="3"/>
  <c r="AT328" i="3"/>
  <c r="AU328" i="3"/>
  <c r="AV328" i="3"/>
  <c r="AV352" i="3" s="1"/>
  <c r="AX328" i="3"/>
  <c r="BH328" i="3"/>
  <c r="BI328" i="3"/>
  <c r="BJ328" i="3"/>
  <c r="BJ352" i="3" s="1"/>
  <c r="BK328" i="3"/>
  <c r="BL328" i="3"/>
  <c r="BM328" i="3"/>
  <c r="BN328" i="3"/>
  <c r="BN352" i="3" s="1"/>
  <c r="BO328" i="3"/>
  <c r="BP328" i="3"/>
  <c r="BQ328" i="3"/>
  <c r="BR328" i="3"/>
  <c r="BR352" i="3" s="1"/>
  <c r="BS328" i="3"/>
  <c r="BT328" i="3"/>
  <c r="BU328" i="3"/>
  <c r="BV328" i="3"/>
  <c r="BV352" i="3" s="1"/>
  <c r="BW328" i="3"/>
  <c r="BX328" i="3"/>
  <c r="BY328" i="3"/>
  <c r="BZ328" i="3"/>
  <c r="BZ352" i="3" s="1"/>
  <c r="CA328" i="3"/>
  <c r="CB328" i="3"/>
  <c r="CC328" i="3"/>
  <c r="CG328" i="3"/>
  <c r="CH328" i="3"/>
  <c r="CI328" i="3"/>
  <c r="CJ328" i="3"/>
  <c r="CK328" i="3"/>
  <c r="CK352" i="3" s="1"/>
  <c r="CL328" i="3"/>
  <c r="CN328" i="3"/>
  <c r="CO328" i="3"/>
  <c r="CP328" i="3"/>
  <c r="CP349" i="3" s="1"/>
  <c r="O54" i="5" s="1"/>
  <c r="CQ328" i="3"/>
  <c r="CR328" i="3"/>
  <c r="CS328" i="3"/>
  <c r="CT328" i="3"/>
  <c r="CU328" i="3"/>
  <c r="CV328" i="3"/>
  <c r="CW328" i="3"/>
  <c r="CX328" i="3"/>
  <c r="CY328" i="3"/>
  <c r="CZ328" i="3"/>
  <c r="DA328" i="3"/>
  <c r="DB328" i="3"/>
  <c r="DC328" i="3"/>
  <c r="DD328" i="3"/>
  <c r="DE328" i="3"/>
  <c r="DF328" i="3"/>
  <c r="DG328" i="3"/>
  <c r="DH328" i="3"/>
  <c r="G329" i="3"/>
  <c r="H329" i="3"/>
  <c r="I329" i="3"/>
  <c r="J329" i="3"/>
  <c r="K329" i="3"/>
  <c r="L329" i="3"/>
  <c r="M329" i="3"/>
  <c r="N329" i="3"/>
  <c r="O329" i="3"/>
  <c r="P329" i="3"/>
  <c r="Q329" i="3"/>
  <c r="R329" i="3"/>
  <c r="S329" i="3"/>
  <c r="T329" i="3"/>
  <c r="U329" i="3"/>
  <c r="V329" i="3"/>
  <c r="W329" i="3"/>
  <c r="X329" i="3"/>
  <c r="Y329" i="3"/>
  <c r="Z329" i="3"/>
  <c r="AA329" i="3"/>
  <c r="AB329" i="3"/>
  <c r="AC329" i="3"/>
  <c r="AD329" i="3"/>
  <c r="AE329" i="3"/>
  <c r="AF329" i="3"/>
  <c r="AG329" i="3"/>
  <c r="AH329" i="3"/>
  <c r="AI329" i="3"/>
  <c r="AJ329" i="3"/>
  <c r="AK329" i="3"/>
  <c r="AL329" i="3"/>
  <c r="AM329" i="3"/>
  <c r="AN329" i="3"/>
  <c r="AO329" i="3"/>
  <c r="AP329" i="3"/>
  <c r="AQ329" i="3"/>
  <c r="AR329" i="3"/>
  <c r="AS329" i="3"/>
  <c r="AT329" i="3"/>
  <c r="AU329" i="3"/>
  <c r="AV329" i="3"/>
  <c r="AX329" i="3"/>
  <c r="BH329" i="3"/>
  <c r="BI329" i="3"/>
  <c r="BJ329" i="3"/>
  <c r="BK329" i="3"/>
  <c r="BL329" i="3"/>
  <c r="BM329" i="3"/>
  <c r="BN329" i="3"/>
  <c r="BO329" i="3"/>
  <c r="BP329" i="3"/>
  <c r="BQ329" i="3"/>
  <c r="BR329" i="3"/>
  <c r="BS329" i="3"/>
  <c r="BT329" i="3"/>
  <c r="BU329" i="3"/>
  <c r="BV329" i="3"/>
  <c r="BW329" i="3"/>
  <c r="BX329" i="3"/>
  <c r="BY329" i="3"/>
  <c r="BZ329" i="3"/>
  <c r="CA329" i="3"/>
  <c r="CB329" i="3"/>
  <c r="CC329" i="3"/>
  <c r="CG329" i="3"/>
  <c r="CH329" i="3"/>
  <c r="CI329" i="3"/>
  <c r="CJ329" i="3"/>
  <c r="CK329" i="3"/>
  <c r="CL329" i="3"/>
  <c r="CN329" i="3"/>
  <c r="CO329" i="3"/>
  <c r="CP329" i="3"/>
  <c r="CQ329" i="3"/>
  <c r="CR329" i="3"/>
  <c r="CS329" i="3"/>
  <c r="CT329" i="3"/>
  <c r="CU329" i="3"/>
  <c r="CV329" i="3"/>
  <c r="CW329" i="3"/>
  <c r="CX329" i="3"/>
  <c r="CY329" i="3"/>
  <c r="CZ329" i="3"/>
  <c r="DA329" i="3"/>
  <c r="DB329" i="3"/>
  <c r="DC329" i="3"/>
  <c r="DD329" i="3"/>
  <c r="DE329" i="3"/>
  <c r="DF329" i="3"/>
  <c r="DG329" i="3"/>
  <c r="DH329" i="3"/>
  <c r="G330" i="3"/>
  <c r="H330" i="3"/>
  <c r="I330" i="3"/>
  <c r="J330" i="3"/>
  <c r="K330" i="3"/>
  <c r="L330" i="3"/>
  <c r="M330" i="3"/>
  <c r="N330" i="3"/>
  <c r="O330" i="3"/>
  <c r="P330" i="3"/>
  <c r="Q330" i="3"/>
  <c r="R330" i="3"/>
  <c r="S330" i="3"/>
  <c r="T330" i="3"/>
  <c r="U330" i="3"/>
  <c r="V330" i="3"/>
  <c r="W330" i="3"/>
  <c r="X330" i="3"/>
  <c r="Y330" i="3"/>
  <c r="Z330" i="3"/>
  <c r="AA330" i="3"/>
  <c r="AB330" i="3"/>
  <c r="AC330" i="3"/>
  <c r="AD330" i="3"/>
  <c r="AE330" i="3"/>
  <c r="AF330" i="3"/>
  <c r="AG330" i="3"/>
  <c r="AH330" i="3"/>
  <c r="AI330" i="3"/>
  <c r="AJ330" i="3"/>
  <c r="AK330" i="3"/>
  <c r="AL330" i="3"/>
  <c r="AM330" i="3"/>
  <c r="AN330" i="3"/>
  <c r="AO330" i="3"/>
  <c r="AP330" i="3"/>
  <c r="AQ330" i="3"/>
  <c r="AR330" i="3"/>
  <c r="AS330" i="3"/>
  <c r="AT330" i="3"/>
  <c r="AU330" i="3"/>
  <c r="AV330" i="3"/>
  <c r="AX330" i="3"/>
  <c r="BH330" i="3"/>
  <c r="BI330" i="3"/>
  <c r="BJ330" i="3"/>
  <c r="BK330" i="3"/>
  <c r="BL330" i="3"/>
  <c r="BM330" i="3"/>
  <c r="BN330" i="3"/>
  <c r="BO330" i="3"/>
  <c r="BP330" i="3"/>
  <c r="BQ330" i="3"/>
  <c r="BR330" i="3"/>
  <c r="BS330" i="3"/>
  <c r="BT330" i="3"/>
  <c r="BU330" i="3"/>
  <c r="BV330" i="3"/>
  <c r="BW330" i="3"/>
  <c r="BX330" i="3"/>
  <c r="BY330" i="3"/>
  <c r="BZ330" i="3"/>
  <c r="CA330" i="3"/>
  <c r="CB330" i="3"/>
  <c r="CC330" i="3"/>
  <c r="CG330" i="3"/>
  <c r="CH330" i="3"/>
  <c r="CI330" i="3"/>
  <c r="CJ330" i="3"/>
  <c r="CK330" i="3"/>
  <c r="CL330" i="3"/>
  <c r="CN330" i="3"/>
  <c r="CO330" i="3"/>
  <c r="CP330" i="3"/>
  <c r="CQ330" i="3"/>
  <c r="CR330" i="3"/>
  <c r="CS330" i="3"/>
  <c r="CT330" i="3"/>
  <c r="CU330" i="3"/>
  <c r="CV330" i="3"/>
  <c r="CW330" i="3"/>
  <c r="CX330" i="3"/>
  <c r="CY330" i="3"/>
  <c r="CZ330" i="3"/>
  <c r="DA330" i="3"/>
  <c r="DB330" i="3"/>
  <c r="DC330" i="3"/>
  <c r="DD330" i="3"/>
  <c r="DE330" i="3"/>
  <c r="DF330" i="3"/>
  <c r="DG330" i="3"/>
  <c r="DH330" i="3"/>
  <c r="G331" i="3"/>
  <c r="H331" i="3"/>
  <c r="I331" i="3"/>
  <c r="J331" i="3"/>
  <c r="K331" i="3"/>
  <c r="L331" i="3"/>
  <c r="M331" i="3"/>
  <c r="N331" i="3"/>
  <c r="O331" i="3"/>
  <c r="P331" i="3"/>
  <c r="Q331" i="3"/>
  <c r="R331" i="3"/>
  <c r="S331" i="3"/>
  <c r="T331" i="3"/>
  <c r="U331" i="3"/>
  <c r="V331" i="3"/>
  <c r="W331" i="3"/>
  <c r="X331" i="3"/>
  <c r="Y331" i="3"/>
  <c r="Z331" i="3"/>
  <c r="AA331" i="3"/>
  <c r="AB331" i="3"/>
  <c r="AC331" i="3"/>
  <c r="AD331" i="3"/>
  <c r="AE331" i="3"/>
  <c r="AF331" i="3"/>
  <c r="AG331" i="3"/>
  <c r="AH331" i="3"/>
  <c r="AI331" i="3"/>
  <c r="AJ331" i="3"/>
  <c r="AK331" i="3"/>
  <c r="AL331" i="3"/>
  <c r="AM331" i="3"/>
  <c r="AN331" i="3"/>
  <c r="AO331" i="3"/>
  <c r="AP331" i="3"/>
  <c r="AQ331" i="3"/>
  <c r="AR331" i="3"/>
  <c r="AS331" i="3"/>
  <c r="AT331" i="3"/>
  <c r="AU331" i="3"/>
  <c r="AV331" i="3"/>
  <c r="AX331" i="3"/>
  <c r="BH331" i="3"/>
  <c r="BI331" i="3"/>
  <c r="BJ331" i="3"/>
  <c r="BK331" i="3"/>
  <c r="BL331" i="3"/>
  <c r="BM331" i="3"/>
  <c r="BN331" i="3"/>
  <c r="BO331" i="3"/>
  <c r="BP331" i="3"/>
  <c r="BQ331" i="3"/>
  <c r="BR331" i="3"/>
  <c r="BS331" i="3"/>
  <c r="BT331" i="3"/>
  <c r="BU331" i="3"/>
  <c r="BV331" i="3"/>
  <c r="BW331" i="3"/>
  <c r="BX331" i="3"/>
  <c r="BY331" i="3"/>
  <c r="BZ331" i="3"/>
  <c r="CA331" i="3"/>
  <c r="CB331" i="3"/>
  <c r="CC331" i="3"/>
  <c r="CG331" i="3"/>
  <c r="CH331" i="3"/>
  <c r="CI331" i="3"/>
  <c r="CJ331" i="3"/>
  <c r="CK331" i="3"/>
  <c r="CL331" i="3"/>
  <c r="CN331" i="3"/>
  <c r="CO331" i="3"/>
  <c r="CP331" i="3"/>
  <c r="CQ331" i="3"/>
  <c r="CR331" i="3"/>
  <c r="CS331" i="3"/>
  <c r="CT331" i="3"/>
  <c r="CU331" i="3"/>
  <c r="CV331" i="3"/>
  <c r="CW331" i="3"/>
  <c r="CX331" i="3"/>
  <c r="CY331" i="3"/>
  <c r="CZ331" i="3"/>
  <c r="DA331" i="3"/>
  <c r="DB331" i="3"/>
  <c r="DC331" i="3"/>
  <c r="DD331" i="3"/>
  <c r="DE331" i="3"/>
  <c r="DF331" i="3"/>
  <c r="DG331" i="3"/>
  <c r="DH331" i="3"/>
  <c r="G332" i="3"/>
  <c r="H332" i="3"/>
  <c r="I332" i="3"/>
  <c r="J332" i="3"/>
  <c r="K332" i="3"/>
  <c r="L332" i="3"/>
  <c r="M332" i="3"/>
  <c r="N332" i="3"/>
  <c r="O332" i="3"/>
  <c r="P332" i="3"/>
  <c r="Q332" i="3"/>
  <c r="R332" i="3"/>
  <c r="S332" i="3"/>
  <c r="T332" i="3"/>
  <c r="U332" i="3"/>
  <c r="V332" i="3"/>
  <c r="W332" i="3"/>
  <c r="X332" i="3"/>
  <c r="Y332" i="3"/>
  <c r="Z332" i="3"/>
  <c r="AA332" i="3"/>
  <c r="AB332" i="3"/>
  <c r="AC332" i="3"/>
  <c r="AD332" i="3"/>
  <c r="AE332" i="3"/>
  <c r="AF332" i="3"/>
  <c r="AG332" i="3"/>
  <c r="AH332" i="3"/>
  <c r="AI332" i="3"/>
  <c r="AJ332" i="3"/>
  <c r="AK332" i="3"/>
  <c r="AL332" i="3"/>
  <c r="AM332" i="3"/>
  <c r="AN332" i="3"/>
  <c r="AO332" i="3"/>
  <c r="AP332" i="3"/>
  <c r="AQ332" i="3"/>
  <c r="AR332" i="3"/>
  <c r="AS332" i="3"/>
  <c r="AT332" i="3"/>
  <c r="AU332" i="3"/>
  <c r="AV332" i="3"/>
  <c r="AX332" i="3"/>
  <c r="BH332" i="3"/>
  <c r="BI332" i="3"/>
  <c r="BJ332" i="3"/>
  <c r="BK332" i="3"/>
  <c r="BL332" i="3"/>
  <c r="BM332" i="3"/>
  <c r="BN332" i="3"/>
  <c r="BO332" i="3"/>
  <c r="BP332" i="3"/>
  <c r="BQ332" i="3"/>
  <c r="BR332" i="3"/>
  <c r="BS332" i="3"/>
  <c r="BT332" i="3"/>
  <c r="BU332" i="3"/>
  <c r="BV332" i="3"/>
  <c r="BW332" i="3"/>
  <c r="BX332" i="3"/>
  <c r="BY332" i="3"/>
  <c r="BZ332" i="3"/>
  <c r="CA332" i="3"/>
  <c r="CB332" i="3"/>
  <c r="CC332" i="3"/>
  <c r="CG332" i="3"/>
  <c r="CH332" i="3"/>
  <c r="CI332" i="3"/>
  <c r="CJ332" i="3"/>
  <c r="CK332" i="3"/>
  <c r="CL332" i="3"/>
  <c r="CN332" i="3"/>
  <c r="CO332" i="3"/>
  <c r="CP332" i="3"/>
  <c r="CQ332" i="3"/>
  <c r="CR332" i="3"/>
  <c r="CS332" i="3"/>
  <c r="CT332" i="3"/>
  <c r="CU332" i="3"/>
  <c r="CV332" i="3"/>
  <c r="CW332" i="3"/>
  <c r="CX332" i="3"/>
  <c r="CY332" i="3"/>
  <c r="CZ332" i="3"/>
  <c r="DA332" i="3"/>
  <c r="DB332" i="3"/>
  <c r="DC332" i="3"/>
  <c r="DD332" i="3"/>
  <c r="DE332" i="3"/>
  <c r="DF332" i="3"/>
  <c r="DG332" i="3"/>
  <c r="DH332" i="3"/>
  <c r="G333" i="3"/>
  <c r="H333" i="3"/>
  <c r="I333" i="3"/>
  <c r="J333" i="3"/>
  <c r="K333" i="3"/>
  <c r="L333" i="3"/>
  <c r="M333" i="3"/>
  <c r="N333" i="3"/>
  <c r="O333" i="3"/>
  <c r="P333" i="3"/>
  <c r="Q333" i="3"/>
  <c r="R333" i="3"/>
  <c r="S333" i="3"/>
  <c r="T333" i="3"/>
  <c r="U333" i="3"/>
  <c r="V333" i="3"/>
  <c r="W333" i="3"/>
  <c r="X333" i="3"/>
  <c r="Y333" i="3"/>
  <c r="Z333" i="3"/>
  <c r="AA333" i="3"/>
  <c r="AB333" i="3"/>
  <c r="AC333" i="3"/>
  <c r="AD333" i="3"/>
  <c r="AE333" i="3"/>
  <c r="AF333" i="3"/>
  <c r="AG333" i="3"/>
  <c r="AH333" i="3"/>
  <c r="AI333" i="3"/>
  <c r="AJ333" i="3"/>
  <c r="AK333" i="3"/>
  <c r="AL333" i="3"/>
  <c r="AM333" i="3"/>
  <c r="AN333" i="3"/>
  <c r="AO333" i="3"/>
  <c r="AP333" i="3"/>
  <c r="AQ333" i="3"/>
  <c r="AR333" i="3"/>
  <c r="AS333" i="3"/>
  <c r="AT333" i="3"/>
  <c r="AU333" i="3"/>
  <c r="AV333" i="3"/>
  <c r="AX333" i="3"/>
  <c r="BH333" i="3"/>
  <c r="BI333" i="3"/>
  <c r="BJ333" i="3"/>
  <c r="BK333" i="3"/>
  <c r="BL333" i="3"/>
  <c r="BM333" i="3"/>
  <c r="BN333" i="3"/>
  <c r="BO333" i="3"/>
  <c r="BP333" i="3"/>
  <c r="BQ333" i="3"/>
  <c r="BR333" i="3"/>
  <c r="BS333" i="3"/>
  <c r="BT333" i="3"/>
  <c r="BU333" i="3"/>
  <c r="BV333" i="3"/>
  <c r="BW333" i="3"/>
  <c r="BX333" i="3"/>
  <c r="BY333" i="3"/>
  <c r="BZ333" i="3"/>
  <c r="CA333" i="3"/>
  <c r="CB333" i="3"/>
  <c r="CC333" i="3"/>
  <c r="CG333" i="3"/>
  <c r="CH333" i="3"/>
  <c r="CI333" i="3"/>
  <c r="CJ333" i="3"/>
  <c r="CK333" i="3"/>
  <c r="CL333" i="3"/>
  <c r="CN333" i="3"/>
  <c r="CO333" i="3"/>
  <c r="CP333" i="3"/>
  <c r="CQ333" i="3"/>
  <c r="CR333" i="3"/>
  <c r="CS333" i="3"/>
  <c r="CT333" i="3"/>
  <c r="CU333" i="3"/>
  <c r="CV333" i="3"/>
  <c r="CW333" i="3"/>
  <c r="CX333" i="3"/>
  <c r="CY333" i="3"/>
  <c r="CZ333" i="3"/>
  <c r="DA333" i="3"/>
  <c r="DB333" i="3"/>
  <c r="DC333" i="3"/>
  <c r="DD333" i="3"/>
  <c r="DE333" i="3"/>
  <c r="DF333" i="3"/>
  <c r="DG333" i="3"/>
  <c r="DH333" i="3"/>
  <c r="G334" i="3"/>
  <c r="H334" i="3"/>
  <c r="I334" i="3"/>
  <c r="J334" i="3"/>
  <c r="K334" i="3"/>
  <c r="L334" i="3"/>
  <c r="M334" i="3"/>
  <c r="N334" i="3"/>
  <c r="O334" i="3"/>
  <c r="P334" i="3"/>
  <c r="Q334" i="3"/>
  <c r="R334" i="3"/>
  <c r="S334" i="3"/>
  <c r="T334" i="3"/>
  <c r="U334" i="3"/>
  <c r="V334" i="3"/>
  <c r="W334" i="3"/>
  <c r="X334" i="3"/>
  <c r="Y334" i="3"/>
  <c r="Z334" i="3"/>
  <c r="AA334" i="3"/>
  <c r="AB334" i="3"/>
  <c r="AC334" i="3"/>
  <c r="AD334" i="3"/>
  <c r="AE334" i="3"/>
  <c r="AF334" i="3"/>
  <c r="AG334" i="3"/>
  <c r="AH334" i="3"/>
  <c r="AI334" i="3"/>
  <c r="AJ334" i="3"/>
  <c r="AK334" i="3"/>
  <c r="AL334" i="3"/>
  <c r="AM334" i="3"/>
  <c r="AN334" i="3"/>
  <c r="AO334" i="3"/>
  <c r="AP334" i="3"/>
  <c r="AQ334" i="3"/>
  <c r="AR334" i="3"/>
  <c r="AS334" i="3"/>
  <c r="AT334" i="3"/>
  <c r="AU334" i="3"/>
  <c r="AV334" i="3"/>
  <c r="AX334" i="3"/>
  <c r="BH334" i="3"/>
  <c r="BI334" i="3"/>
  <c r="BJ334" i="3"/>
  <c r="BK334" i="3"/>
  <c r="BL334" i="3"/>
  <c r="BM334" i="3"/>
  <c r="BN334" i="3"/>
  <c r="BO334" i="3"/>
  <c r="BP334" i="3"/>
  <c r="BQ334" i="3"/>
  <c r="BR334" i="3"/>
  <c r="BS334" i="3"/>
  <c r="BT334" i="3"/>
  <c r="BU334" i="3"/>
  <c r="BV334" i="3"/>
  <c r="BW334" i="3"/>
  <c r="BX334" i="3"/>
  <c r="BY334" i="3"/>
  <c r="BZ334" i="3"/>
  <c r="CA334" i="3"/>
  <c r="CB334" i="3"/>
  <c r="CC334" i="3"/>
  <c r="CG334" i="3"/>
  <c r="CH334" i="3"/>
  <c r="CI334" i="3"/>
  <c r="CJ334" i="3"/>
  <c r="CK334" i="3"/>
  <c r="CL334" i="3"/>
  <c r="CN334" i="3"/>
  <c r="CO334" i="3"/>
  <c r="CP334" i="3"/>
  <c r="CQ334" i="3"/>
  <c r="CR334" i="3"/>
  <c r="CS334" i="3"/>
  <c r="CT334" i="3"/>
  <c r="CU334" i="3"/>
  <c r="CV334" i="3"/>
  <c r="CW334" i="3"/>
  <c r="CX334" i="3"/>
  <c r="CY334" i="3"/>
  <c r="CZ334" i="3"/>
  <c r="DA334" i="3"/>
  <c r="DB334" i="3"/>
  <c r="DC334" i="3"/>
  <c r="DD334" i="3"/>
  <c r="DE334" i="3"/>
  <c r="DF334" i="3"/>
  <c r="DG334" i="3"/>
  <c r="DH334" i="3"/>
  <c r="G335" i="3"/>
  <c r="H335" i="3"/>
  <c r="I335" i="3"/>
  <c r="J335" i="3"/>
  <c r="K335" i="3"/>
  <c r="L335" i="3"/>
  <c r="M335" i="3"/>
  <c r="N335" i="3"/>
  <c r="O335" i="3"/>
  <c r="P335" i="3"/>
  <c r="Q335" i="3"/>
  <c r="R335" i="3"/>
  <c r="S335" i="3"/>
  <c r="T335" i="3"/>
  <c r="U335" i="3"/>
  <c r="V335" i="3"/>
  <c r="W335" i="3"/>
  <c r="X335" i="3"/>
  <c r="Y335" i="3"/>
  <c r="Z335" i="3"/>
  <c r="AA335" i="3"/>
  <c r="AB335" i="3"/>
  <c r="AC335" i="3"/>
  <c r="AD335" i="3"/>
  <c r="AE335" i="3"/>
  <c r="AF335" i="3"/>
  <c r="AG335" i="3"/>
  <c r="AH335" i="3"/>
  <c r="AI335" i="3"/>
  <c r="AJ335" i="3"/>
  <c r="AK335" i="3"/>
  <c r="AL335" i="3"/>
  <c r="AM335" i="3"/>
  <c r="AN335" i="3"/>
  <c r="AO335" i="3"/>
  <c r="AP335" i="3"/>
  <c r="AQ335" i="3"/>
  <c r="AR335" i="3"/>
  <c r="AS335" i="3"/>
  <c r="AT335" i="3"/>
  <c r="AU335" i="3"/>
  <c r="AV335" i="3"/>
  <c r="AX335" i="3"/>
  <c r="BH335" i="3"/>
  <c r="BI335" i="3"/>
  <c r="BJ335" i="3"/>
  <c r="BK335" i="3"/>
  <c r="BL335" i="3"/>
  <c r="BM335" i="3"/>
  <c r="BN335" i="3"/>
  <c r="BO335" i="3"/>
  <c r="BP335" i="3"/>
  <c r="BQ335" i="3"/>
  <c r="BR335" i="3"/>
  <c r="BS335" i="3"/>
  <c r="BT335" i="3"/>
  <c r="BU335" i="3"/>
  <c r="BV335" i="3"/>
  <c r="BW335" i="3"/>
  <c r="BX335" i="3"/>
  <c r="BY335" i="3"/>
  <c r="BZ335" i="3"/>
  <c r="CA335" i="3"/>
  <c r="CB335" i="3"/>
  <c r="CC335" i="3"/>
  <c r="CG335" i="3"/>
  <c r="CH335" i="3"/>
  <c r="CI335" i="3"/>
  <c r="CJ335" i="3"/>
  <c r="CK335" i="3"/>
  <c r="CL335" i="3"/>
  <c r="CN335" i="3"/>
  <c r="CO335" i="3"/>
  <c r="CP335" i="3"/>
  <c r="CQ335" i="3"/>
  <c r="CR335" i="3"/>
  <c r="CS335" i="3"/>
  <c r="CT335" i="3"/>
  <c r="CU335" i="3"/>
  <c r="CV335" i="3"/>
  <c r="CW335" i="3"/>
  <c r="CX335" i="3"/>
  <c r="CY335" i="3"/>
  <c r="CZ335" i="3"/>
  <c r="DA335" i="3"/>
  <c r="DB335" i="3"/>
  <c r="DC335" i="3"/>
  <c r="DD335" i="3"/>
  <c r="DE335" i="3"/>
  <c r="DF335" i="3"/>
  <c r="DG335" i="3"/>
  <c r="DH335" i="3"/>
  <c r="G336" i="3"/>
  <c r="H336" i="3"/>
  <c r="I336" i="3"/>
  <c r="J336" i="3"/>
  <c r="K336" i="3"/>
  <c r="L336" i="3"/>
  <c r="M336" i="3"/>
  <c r="N336" i="3"/>
  <c r="O336" i="3"/>
  <c r="P336" i="3"/>
  <c r="Q336" i="3"/>
  <c r="R336" i="3"/>
  <c r="S336" i="3"/>
  <c r="T336" i="3"/>
  <c r="U336" i="3"/>
  <c r="V336" i="3"/>
  <c r="W336" i="3"/>
  <c r="X336" i="3"/>
  <c r="Y336" i="3"/>
  <c r="Z336" i="3"/>
  <c r="AA336" i="3"/>
  <c r="AB336" i="3"/>
  <c r="AC336" i="3"/>
  <c r="AD336" i="3"/>
  <c r="AE336" i="3"/>
  <c r="AF336" i="3"/>
  <c r="AG336" i="3"/>
  <c r="AH336" i="3"/>
  <c r="AI336" i="3"/>
  <c r="AJ336" i="3"/>
  <c r="AK336" i="3"/>
  <c r="AL336" i="3"/>
  <c r="AM336" i="3"/>
  <c r="AN336" i="3"/>
  <c r="AO336" i="3"/>
  <c r="AP336" i="3"/>
  <c r="AQ336" i="3"/>
  <c r="AR336" i="3"/>
  <c r="AS336" i="3"/>
  <c r="AT336" i="3"/>
  <c r="AU336" i="3"/>
  <c r="AV336" i="3"/>
  <c r="AX336" i="3"/>
  <c r="BH336" i="3"/>
  <c r="BI336" i="3"/>
  <c r="BJ336" i="3"/>
  <c r="BK336" i="3"/>
  <c r="BL336" i="3"/>
  <c r="BM336" i="3"/>
  <c r="BN336" i="3"/>
  <c r="BO336" i="3"/>
  <c r="BP336" i="3"/>
  <c r="BQ336" i="3"/>
  <c r="BR336" i="3"/>
  <c r="BS336" i="3"/>
  <c r="BT336" i="3"/>
  <c r="BU336" i="3"/>
  <c r="BV336" i="3"/>
  <c r="BW336" i="3"/>
  <c r="BX336" i="3"/>
  <c r="BY336" i="3"/>
  <c r="BZ336" i="3"/>
  <c r="CA336" i="3"/>
  <c r="CB336" i="3"/>
  <c r="CC336" i="3"/>
  <c r="CG336" i="3"/>
  <c r="CH336" i="3"/>
  <c r="CI336" i="3"/>
  <c r="CJ336" i="3"/>
  <c r="CK336" i="3"/>
  <c r="CL336" i="3"/>
  <c r="CN336" i="3"/>
  <c r="CO336" i="3"/>
  <c r="CP336" i="3"/>
  <c r="CQ336" i="3"/>
  <c r="CR336" i="3"/>
  <c r="CS336" i="3"/>
  <c r="CT336" i="3"/>
  <c r="CU336" i="3"/>
  <c r="CV336" i="3"/>
  <c r="CW336" i="3"/>
  <c r="CX336" i="3"/>
  <c r="CY336" i="3"/>
  <c r="CZ336" i="3"/>
  <c r="DA336" i="3"/>
  <c r="DB336" i="3"/>
  <c r="DC336" i="3"/>
  <c r="DD336" i="3"/>
  <c r="DE336" i="3"/>
  <c r="DF336" i="3"/>
  <c r="DG336" i="3"/>
  <c r="DH336" i="3"/>
  <c r="G337" i="3"/>
  <c r="H337" i="3"/>
  <c r="I337" i="3"/>
  <c r="J337" i="3"/>
  <c r="K337" i="3"/>
  <c r="L337" i="3"/>
  <c r="M337" i="3"/>
  <c r="N337" i="3"/>
  <c r="O337" i="3"/>
  <c r="P337" i="3"/>
  <c r="Q337" i="3"/>
  <c r="R337" i="3"/>
  <c r="S337" i="3"/>
  <c r="T337" i="3"/>
  <c r="U337" i="3"/>
  <c r="V337" i="3"/>
  <c r="W337" i="3"/>
  <c r="X337" i="3"/>
  <c r="Y337" i="3"/>
  <c r="Z337" i="3"/>
  <c r="AA337" i="3"/>
  <c r="AB337" i="3"/>
  <c r="AC337" i="3"/>
  <c r="AD337" i="3"/>
  <c r="AE337" i="3"/>
  <c r="AF337" i="3"/>
  <c r="AG337" i="3"/>
  <c r="AH337" i="3"/>
  <c r="AI337" i="3"/>
  <c r="AJ337" i="3"/>
  <c r="AK337" i="3"/>
  <c r="AL337" i="3"/>
  <c r="AM337" i="3"/>
  <c r="AN337" i="3"/>
  <c r="AO337" i="3"/>
  <c r="AP337" i="3"/>
  <c r="AQ337" i="3"/>
  <c r="AR337" i="3"/>
  <c r="AS337" i="3"/>
  <c r="AT337" i="3"/>
  <c r="AU337" i="3"/>
  <c r="AV337" i="3"/>
  <c r="AX337" i="3"/>
  <c r="BH337" i="3"/>
  <c r="BI337" i="3"/>
  <c r="BJ337" i="3"/>
  <c r="BK337" i="3"/>
  <c r="BL337" i="3"/>
  <c r="BM337" i="3"/>
  <c r="BN337" i="3"/>
  <c r="BO337" i="3"/>
  <c r="BP337" i="3"/>
  <c r="BQ337" i="3"/>
  <c r="BR337" i="3"/>
  <c r="BS337" i="3"/>
  <c r="BT337" i="3"/>
  <c r="BU337" i="3"/>
  <c r="BV337" i="3"/>
  <c r="BW337" i="3"/>
  <c r="BX337" i="3"/>
  <c r="BY337" i="3"/>
  <c r="BZ337" i="3"/>
  <c r="CA337" i="3"/>
  <c r="CB337" i="3"/>
  <c r="CC337" i="3"/>
  <c r="CG337" i="3"/>
  <c r="CH337" i="3"/>
  <c r="CI337" i="3"/>
  <c r="CJ337" i="3"/>
  <c r="CK337" i="3"/>
  <c r="CL337" i="3"/>
  <c r="CN337" i="3"/>
  <c r="CO337" i="3"/>
  <c r="CP337" i="3"/>
  <c r="CQ337" i="3"/>
  <c r="CR337" i="3"/>
  <c r="CS337" i="3"/>
  <c r="CT337" i="3"/>
  <c r="CU337" i="3"/>
  <c r="CV337" i="3"/>
  <c r="CW337" i="3"/>
  <c r="CX337" i="3"/>
  <c r="CY337" i="3"/>
  <c r="CZ337" i="3"/>
  <c r="DA337" i="3"/>
  <c r="DB337" i="3"/>
  <c r="DC337" i="3"/>
  <c r="DD337" i="3"/>
  <c r="DE337" i="3"/>
  <c r="DF337" i="3"/>
  <c r="DG337" i="3"/>
  <c r="DH337" i="3"/>
  <c r="G338" i="3"/>
  <c r="H338" i="3"/>
  <c r="I338" i="3"/>
  <c r="J338" i="3"/>
  <c r="K338" i="3"/>
  <c r="L338" i="3"/>
  <c r="M338" i="3"/>
  <c r="N338" i="3"/>
  <c r="O338" i="3"/>
  <c r="P338" i="3"/>
  <c r="Q338" i="3"/>
  <c r="R338" i="3"/>
  <c r="S338" i="3"/>
  <c r="T338" i="3"/>
  <c r="U338" i="3"/>
  <c r="V338" i="3"/>
  <c r="W338" i="3"/>
  <c r="X338" i="3"/>
  <c r="Y338" i="3"/>
  <c r="Z338" i="3"/>
  <c r="AA338" i="3"/>
  <c r="AB338" i="3"/>
  <c r="AC338" i="3"/>
  <c r="AD338" i="3"/>
  <c r="AE338" i="3"/>
  <c r="AF338" i="3"/>
  <c r="AG338" i="3"/>
  <c r="AH338" i="3"/>
  <c r="AI338" i="3"/>
  <c r="AJ338" i="3"/>
  <c r="AK338" i="3"/>
  <c r="AL338" i="3"/>
  <c r="AM338" i="3"/>
  <c r="AN338" i="3"/>
  <c r="AO338" i="3"/>
  <c r="AP338" i="3"/>
  <c r="AQ338" i="3"/>
  <c r="AR338" i="3"/>
  <c r="AS338" i="3"/>
  <c r="AT338" i="3"/>
  <c r="AU338" i="3"/>
  <c r="AV338" i="3"/>
  <c r="AX338" i="3"/>
  <c r="BH338" i="3"/>
  <c r="BI338" i="3"/>
  <c r="BJ338" i="3"/>
  <c r="BK338" i="3"/>
  <c r="BL338" i="3"/>
  <c r="BM338" i="3"/>
  <c r="BN338" i="3"/>
  <c r="BO338" i="3"/>
  <c r="BP338" i="3"/>
  <c r="BQ338" i="3"/>
  <c r="BR338" i="3"/>
  <c r="BS338" i="3"/>
  <c r="BT338" i="3"/>
  <c r="BU338" i="3"/>
  <c r="BV338" i="3"/>
  <c r="BW338" i="3"/>
  <c r="BX338" i="3"/>
  <c r="BY338" i="3"/>
  <c r="BZ338" i="3"/>
  <c r="CA338" i="3"/>
  <c r="CB338" i="3"/>
  <c r="CC338" i="3"/>
  <c r="CG338" i="3"/>
  <c r="CH338" i="3"/>
  <c r="CI338" i="3"/>
  <c r="CJ338" i="3"/>
  <c r="CK338" i="3"/>
  <c r="CL338" i="3"/>
  <c r="CN338" i="3"/>
  <c r="CO338" i="3"/>
  <c r="CP338" i="3"/>
  <c r="CQ338" i="3"/>
  <c r="CR338" i="3"/>
  <c r="CS338" i="3"/>
  <c r="CT338" i="3"/>
  <c r="CU338" i="3"/>
  <c r="CV338" i="3"/>
  <c r="CW338" i="3"/>
  <c r="CX338" i="3"/>
  <c r="CY338" i="3"/>
  <c r="CZ338" i="3"/>
  <c r="DA338" i="3"/>
  <c r="DC338" i="3"/>
  <c r="DE338" i="3"/>
  <c r="DF338" i="3"/>
  <c r="DG338" i="3"/>
  <c r="F363" i="3"/>
  <c r="F364" i="3"/>
  <c r="F365" i="3"/>
  <c r="F366" i="3"/>
  <c r="F367" i="3"/>
  <c r="F368" i="3"/>
  <c r="F369" i="3"/>
  <c r="F370" i="3"/>
  <c r="F371" i="3"/>
  <c r="F372" i="3"/>
  <c r="F373" i="3"/>
  <c r="F374" i="3"/>
  <c r="F375" i="3"/>
  <c r="F376" i="3"/>
  <c r="F377" i="3"/>
  <c r="F378" i="3"/>
  <c r="F379" i="3"/>
  <c r="F380" i="3"/>
  <c r="F381" i="3"/>
  <c r="F382" i="3"/>
  <c r="F319" i="3"/>
  <c r="F320" i="3"/>
  <c r="F321" i="3"/>
  <c r="F322" i="3"/>
  <c r="F323" i="3"/>
  <c r="F324" i="3"/>
  <c r="F325" i="3"/>
  <c r="F326" i="3"/>
  <c r="F327" i="3"/>
  <c r="F328" i="3"/>
  <c r="F329" i="3"/>
  <c r="F330" i="3"/>
  <c r="F331" i="3"/>
  <c r="F332" i="3"/>
  <c r="F333" i="3"/>
  <c r="F334" i="3"/>
  <c r="F335" i="3"/>
  <c r="F336" i="3"/>
  <c r="F337" i="3"/>
  <c r="F338" i="3"/>
  <c r="F318" i="3"/>
  <c r="F227" i="3"/>
  <c r="F421" i="3" s="1"/>
  <c r="F228" i="3"/>
  <c r="F422" i="3" s="1"/>
  <c r="F229" i="3"/>
  <c r="F423" i="3" s="1"/>
  <c r="F230" i="3"/>
  <c r="F424" i="3" s="1"/>
  <c r="F231" i="3"/>
  <c r="F425" i="3" s="1"/>
  <c r="F232" i="3"/>
  <c r="F426" i="3" s="1"/>
  <c r="F233" i="3"/>
  <c r="F427" i="3" s="1"/>
  <c r="F234" i="3"/>
  <c r="F428" i="3" s="1"/>
  <c r="F235" i="3"/>
  <c r="F429" i="3" s="1"/>
  <c r="F236" i="3"/>
  <c r="F430" i="3" s="1"/>
  <c r="F237" i="3"/>
  <c r="F431" i="3" s="1"/>
  <c r="F238" i="3"/>
  <c r="F432" i="3" s="1"/>
  <c r="F239" i="3"/>
  <c r="F433" i="3" s="1"/>
  <c r="F240" i="3"/>
  <c r="F434" i="3" s="1"/>
  <c r="F241" i="3"/>
  <c r="F435" i="3" s="1"/>
  <c r="F242" i="3"/>
  <c r="F436" i="3" s="1"/>
  <c r="F243" i="3"/>
  <c r="F437" i="3" s="1"/>
  <c r="F244" i="3"/>
  <c r="F438" i="3" s="1"/>
  <c r="F245" i="3"/>
  <c r="F439" i="3" s="1"/>
  <c r="F246" i="3"/>
  <c r="F440" i="3" s="1"/>
  <c r="F275" i="3"/>
  <c r="F276" i="3"/>
  <c r="F277" i="3"/>
  <c r="F278" i="3"/>
  <c r="F279" i="3"/>
  <c r="F280" i="3"/>
  <c r="F281" i="3"/>
  <c r="F282" i="3"/>
  <c r="F283" i="3"/>
  <c r="F284" i="3"/>
  <c r="F285" i="3"/>
  <c r="F286" i="3"/>
  <c r="F287" i="3"/>
  <c r="F288" i="3"/>
  <c r="F289" i="3"/>
  <c r="F290" i="3"/>
  <c r="F291" i="3"/>
  <c r="F292" i="3"/>
  <c r="F293" i="3"/>
  <c r="F294" i="3"/>
  <c r="F274" i="3"/>
  <c r="F226" i="3"/>
  <c r="F420" i="3" s="1"/>
  <c r="DH220" i="3"/>
  <c r="DH246" i="3" s="1"/>
  <c r="DG220" i="3"/>
  <c r="DG246" i="3" s="1"/>
  <c r="DD220" i="3"/>
  <c r="DC220" i="3"/>
  <c r="DC246" i="3" s="1"/>
  <c r="DB220" i="3"/>
  <c r="DB246" i="3" s="1"/>
  <c r="CZ220" i="3"/>
  <c r="CZ246" i="3" s="1"/>
  <c r="X220" i="3"/>
  <c r="W220" i="3"/>
  <c r="W246" i="3" s="1"/>
  <c r="W440" i="3" s="1"/>
  <c r="D220" i="3"/>
  <c r="D219" i="3"/>
  <c r="D218" i="3"/>
  <c r="D217" i="3"/>
  <c r="D216" i="3"/>
  <c r="D215" i="3"/>
  <c r="D214" i="3"/>
  <c r="D213" i="3"/>
  <c r="D212" i="3"/>
  <c r="D211" i="3"/>
  <c r="D210" i="3"/>
  <c r="D209" i="3"/>
  <c r="D208" i="3"/>
  <c r="D207" i="3"/>
  <c r="D206" i="3"/>
  <c r="D205" i="3"/>
  <c r="D204" i="3"/>
  <c r="D203" i="3"/>
  <c r="D202" i="3"/>
  <c r="D201" i="3"/>
  <c r="D200" i="3"/>
  <c r="DH199" i="3"/>
  <c r="DG199" i="3"/>
  <c r="DD199" i="3"/>
  <c r="DC199" i="3"/>
  <c r="DB199" i="3"/>
  <c r="D199" i="3"/>
  <c r="D198" i="3"/>
  <c r="D197" i="3"/>
  <c r="D196" i="3"/>
  <c r="D195" i="3"/>
  <c r="D194" i="3"/>
  <c r="D193" i="3"/>
  <c r="D192" i="3"/>
  <c r="D191" i="3"/>
  <c r="D190" i="3"/>
  <c r="D189" i="3"/>
  <c r="D188" i="3"/>
  <c r="D187" i="3"/>
  <c r="D186" i="3"/>
  <c r="D185" i="3"/>
  <c r="D184" i="3"/>
  <c r="D183" i="3"/>
  <c r="D182" i="3"/>
  <c r="D181" i="3"/>
  <c r="D180" i="3"/>
  <c r="D179" i="3"/>
  <c r="DH178" i="3"/>
  <c r="DG178" i="3"/>
  <c r="DD178" i="3"/>
  <c r="DC178" i="3"/>
  <c r="DB178" i="3"/>
  <c r="D178" i="3"/>
  <c r="D177" i="3"/>
  <c r="D176" i="3"/>
  <c r="D175" i="3"/>
  <c r="D174" i="3"/>
  <c r="D173" i="3"/>
  <c r="D172" i="3"/>
  <c r="D171" i="3"/>
  <c r="D170" i="3"/>
  <c r="D169" i="3"/>
  <c r="D168" i="3"/>
  <c r="D167" i="3"/>
  <c r="D166" i="3"/>
  <c r="D165" i="3"/>
  <c r="D164" i="3"/>
  <c r="D163" i="3"/>
  <c r="D162" i="3"/>
  <c r="D161" i="3"/>
  <c r="D160" i="3"/>
  <c r="D159" i="3"/>
  <c r="D158" i="3"/>
  <c r="DH157" i="3"/>
  <c r="DH382" i="3" s="1"/>
  <c r="DG157" i="3"/>
  <c r="DG382" i="3" s="1"/>
  <c r="DD157" i="3"/>
  <c r="DD382" i="3" s="1"/>
  <c r="DC157" i="3"/>
  <c r="DC382" i="3" s="1"/>
  <c r="DB157" i="3"/>
  <c r="D157" i="3"/>
  <c r="D156" i="3"/>
  <c r="D155" i="3"/>
  <c r="D154" i="3"/>
  <c r="D153" i="3"/>
  <c r="D152" i="3"/>
  <c r="D151" i="3"/>
  <c r="D150" i="3"/>
  <c r="D149" i="3"/>
  <c r="D148" i="3"/>
  <c r="D147" i="3"/>
  <c r="D146" i="3"/>
  <c r="D145" i="3"/>
  <c r="D144" i="3"/>
  <c r="D143" i="3"/>
  <c r="D142" i="3"/>
  <c r="D141" i="3"/>
  <c r="D140" i="3"/>
  <c r="D139" i="3"/>
  <c r="D138" i="3"/>
  <c r="D137" i="3"/>
  <c r="DH136" i="3"/>
  <c r="DG136" i="3"/>
  <c r="DD136" i="3"/>
  <c r="DC136" i="3"/>
  <c r="DB136" i="3"/>
  <c r="D136" i="3"/>
  <c r="D135" i="3"/>
  <c r="D134" i="3"/>
  <c r="D133" i="3"/>
  <c r="D132" i="3"/>
  <c r="D131" i="3"/>
  <c r="D130" i="3"/>
  <c r="D129" i="3"/>
  <c r="D128" i="3"/>
  <c r="D127" i="3"/>
  <c r="D126" i="3"/>
  <c r="D125" i="3"/>
  <c r="D124" i="3"/>
  <c r="D123" i="3"/>
  <c r="D122" i="3"/>
  <c r="D121" i="3"/>
  <c r="D120" i="3"/>
  <c r="D119" i="3"/>
  <c r="D118" i="3"/>
  <c r="D117" i="3"/>
  <c r="D116" i="3"/>
  <c r="DH115" i="3"/>
  <c r="DG115" i="3"/>
  <c r="DD115" i="3"/>
  <c r="DC115" i="3"/>
  <c r="DB115" i="3"/>
  <c r="D115" i="3"/>
  <c r="D114" i="3"/>
  <c r="D113" i="3"/>
  <c r="D112" i="3"/>
  <c r="D111" i="3"/>
  <c r="D110" i="3"/>
  <c r="D109" i="3"/>
  <c r="D108" i="3"/>
  <c r="D107" i="3"/>
  <c r="D106" i="3"/>
  <c r="D105" i="3"/>
  <c r="D104" i="3"/>
  <c r="D103" i="3"/>
  <c r="D102" i="3"/>
  <c r="D101" i="3"/>
  <c r="D100" i="3"/>
  <c r="D99" i="3"/>
  <c r="D98" i="3"/>
  <c r="D97" i="3"/>
  <c r="D96" i="3"/>
  <c r="D95" i="3"/>
  <c r="DH94" i="3"/>
  <c r="DH338" i="3" s="1"/>
  <c r="DG94" i="3"/>
  <c r="DD94" i="3"/>
  <c r="DD338" i="3" s="1"/>
  <c r="DC94" i="3"/>
  <c r="DB94" i="3"/>
  <c r="DB338" i="3" s="1"/>
  <c r="D94" i="3"/>
  <c r="D93" i="3"/>
  <c r="D92" i="3"/>
  <c r="D91" i="3"/>
  <c r="D90" i="3"/>
  <c r="D89" i="3"/>
  <c r="D88" i="3"/>
  <c r="D87" i="3"/>
  <c r="D86" i="3"/>
  <c r="D85" i="3"/>
  <c r="D84" i="3"/>
  <c r="D83" i="3"/>
  <c r="D82" i="3"/>
  <c r="D81" i="3"/>
  <c r="D80" i="3"/>
  <c r="D79" i="3"/>
  <c r="D78" i="3"/>
  <c r="D77" i="3"/>
  <c r="D76" i="3"/>
  <c r="D75" i="3"/>
  <c r="D74" i="3"/>
  <c r="DH73" i="3"/>
  <c r="DG73" i="3"/>
  <c r="DD73" i="3"/>
  <c r="DC73" i="3"/>
  <c r="DB73" i="3"/>
  <c r="D73" i="3"/>
  <c r="D72" i="3"/>
  <c r="D71" i="3"/>
  <c r="D70" i="3"/>
  <c r="D69" i="3"/>
  <c r="D68" i="3"/>
  <c r="D67" i="3"/>
  <c r="D66" i="3"/>
  <c r="D65" i="3"/>
  <c r="D64" i="3"/>
  <c r="D63" i="3"/>
  <c r="D62" i="3"/>
  <c r="D61" i="3"/>
  <c r="D60" i="3"/>
  <c r="D59" i="3"/>
  <c r="D58" i="3"/>
  <c r="D57" i="3"/>
  <c r="D56" i="3"/>
  <c r="D55" i="3"/>
  <c r="D54" i="3"/>
  <c r="D53" i="3"/>
  <c r="DH52" i="3"/>
  <c r="DG52" i="3"/>
  <c r="DD52" i="3"/>
  <c r="DC52" i="3"/>
  <c r="DB52" i="3"/>
  <c r="D52" i="3"/>
  <c r="D51" i="3"/>
  <c r="D50" i="3"/>
  <c r="D49" i="3"/>
  <c r="D48" i="3"/>
  <c r="D47" i="3"/>
  <c r="D46" i="3"/>
  <c r="D45" i="3"/>
  <c r="D44" i="3"/>
  <c r="D43" i="3"/>
  <c r="D42" i="3"/>
  <c r="D41" i="3"/>
  <c r="D40" i="3"/>
  <c r="D39" i="3"/>
  <c r="D38" i="3"/>
  <c r="D37" i="3"/>
  <c r="D36" i="3"/>
  <c r="D35" i="3"/>
  <c r="D34" i="3"/>
  <c r="D33" i="3"/>
  <c r="D32" i="3"/>
  <c r="DH31" i="3"/>
  <c r="DH294" i="3" s="1"/>
  <c r="DG31" i="3"/>
  <c r="DG294" i="3" s="1"/>
  <c r="DD31" i="3"/>
  <c r="DD294" i="3" s="1"/>
  <c r="DC31" i="3"/>
  <c r="DB31" i="3"/>
  <c r="D31" i="3"/>
  <c r="D30" i="3"/>
  <c r="D29" i="3"/>
  <c r="D28" i="3"/>
  <c r="D27" i="3"/>
  <c r="D26" i="3"/>
  <c r="D25" i="3"/>
  <c r="D24" i="3"/>
  <c r="D23" i="3"/>
  <c r="D22" i="3"/>
  <c r="D21" i="3"/>
  <c r="D20" i="3"/>
  <c r="D19" i="3"/>
  <c r="D18" i="3"/>
  <c r="D17" i="3"/>
  <c r="D16" i="3"/>
  <c r="D15" i="3"/>
  <c r="D14" i="3"/>
  <c r="D13" i="3"/>
  <c r="D12" i="3"/>
  <c r="D11" i="3"/>
  <c r="F5" i="3"/>
  <c r="G5" i="3" s="1"/>
  <c r="H5" i="3" s="1"/>
  <c r="I5" i="3" s="1"/>
  <c r="J5" i="3" s="1"/>
  <c r="K5" i="3" s="1"/>
  <c r="L5" i="3" s="1"/>
  <c r="M5" i="3" s="1"/>
  <c r="N5" i="3" s="1"/>
  <c r="O5" i="3" s="1"/>
  <c r="P5" i="3" s="1"/>
  <c r="Q5" i="3" s="1"/>
  <c r="R5" i="3" s="1"/>
  <c r="S5" i="3" s="1"/>
  <c r="T5" i="3" s="1"/>
  <c r="U5" i="3" s="1"/>
  <c r="V5" i="3" s="1"/>
  <c r="W5" i="3" s="1"/>
  <c r="X5" i="3" s="1"/>
  <c r="Y5" i="3" s="1"/>
  <c r="Z5" i="3" s="1"/>
  <c r="AA5" i="3" s="1"/>
  <c r="AB5" i="3" s="1"/>
  <c r="AC5" i="3" s="1"/>
  <c r="AD5" i="3" s="1"/>
  <c r="AE5" i="3" s="1"/>
  <c r="AF5" i="3" s="1"/>
  <c r="AG5" i="3" s="1"/>
  <c r="AH5" i="3" s="1"/>
  <c r="AI5" i="3" s="1"/>
  <c r="AJ5" i="3" s="1"/>
  <c r="AK5" i="3" s="1"/>
  <c r="AL5" i="3" s="1"/>
  <c r="AM5" i="3" s="1"/>
  <c r="AN5" i="3" s="1"/>
  <c r="AO5" i="3" s="1"/>
  <c r="AP5" i="3" s="1"/>
  <c r="AQ5" i="3" s="1"/>
  <c r="AR5" i="3" s="1"/>
  <c r="AS5" i="3" s="1"/>
  <c r="AT5" i="3" s="1"/>
  <c r="AU5" i="3" s="1"/>
  <c r="AV5" i="3" s="1"/>
  <c r="AW5" i="3" s="1"/>
  <c r="AX5" i="3" s="1"/>
  <c r="AY5" i="3" s="1"/>
  <c r="AZ5" i="3" s="1"/>
  <c r="BA5" i="3" s="1"/>
  <c r="BE5" i="3" s="1"/>
  <c r="BF5" i="3" s="1"/>
  <c r="BG5" i="3" s="1"/>
  <c r="BH5" i="3" s="1"/>
  <c r="BI5" i="3" s="1"/>
  <c r="BJ5" i="3" s="1"/>
  <c r="BK5" i="3" s="1"/>
  <c r="BL5" i="3" s="1"/>
  <c r="BM5" i="3" s="1"/>
  <c r="BN5" i="3" s="1"/>
  <c r="BO5" i="3" s="1"/>
  <c r="BP5" i="3" s="1"/>
  <c r="BQ5" i="3" s="1"/>
  <c r="BR5" i="3" s="1"/>
  <c r="BS5" i="3" s="1"/>
  <c r="BT5" i="3" s="1"/>
  <c r="BU5" i="3" s="1"/>
  <c r="BV5" i="3" s="1"/>
  <c r="BW5" i="3" s="1"/>
  <c r="BX5" i="3" s="1"/>
  <c r="BY5" i="3" s="1"/>
  <c r="BZ5" i="3" s="1"/>
  <c r="CA5" i="3" s="1"/>
  <c r="CB5" i="3" s="1"/>
  <c r="CC5" i="3" s="1"/>
  <c r="CD5" i="3" s="1"/>
  <c r="CE5" i="3" s="1"/>
  <c r="CF5" i="3" s="1"/>
  <c r="CG5" i="3" s="1"/>
  <c r="CH5" i="3" s="1"/>
  <c r="CI5" i="3" s="1"/>
  <c r="CJ5" i="3" s="1"/>
  <c r="CK5" i="3" s="1"/>
  <c r="CL5" i="3" s="1"/>
  <c r="CM5" i="3" s="1"/>
  <c r="CN5" i="3" s="1"/>
  <c r="CO5" i="3" s="1"/>
  <c r="CP5" i="3" s="1"/>
  <c r="CQ5" i="3" s="1"/>
  <c r="CR5" i="3" s="1"/>
  <c r="CS5" i="3" s="1"/>
  <c r="CT5" i="3" s="1"/>
  <c r="CU5" i="3" s="1"/>
  <c r="CV5" i="3" s="1"/>
  <c r="CW5" i="3" s="1"/>
  <c r="CX5" i="3" s="1"/>
  <c r="CY5" i="3" s="1"/>
  <c r="CZ5" i="3" s="1"/>
  <c r="DA5" i="3" s="1"/>
  <c r="DB5" i="3" s="1"/>
  <c r="DC5" i="3" s="1"/>
  <c r="DD5" i="3" s="1"/>
  <c r="DE5" i="3" s="1"/>
  <c r="DF5" i="3" s="1"/>
  <c r="DG5" i="3" s="1"/>
  <c r="DH5" i="3" s="1"/>
  <c r="DI5" i="3" s="1"/>
  <c r="DJ5" i="3" s="1"/>
  <c r="DK5" i="3" s="1"/>
  <c r="DL5" i="3" s="1"/>
  <c r="DM5" i="3" s="1"/>
  <c r="DN5" i="3" s="1"/>
  <c r="D65" i="5" l="1"/>
  <c r="D68" i="5"/>
  <c r="D73" i="5"/>
  <c r="D37" i="5"/>
  <c r="D29" i="5"/>
  <c r="D34" i="5"/>
  <c r="D76" i="5"/>
  <c r="DB294" i="3"/>
  <c r="DB382" i="3"/>
  <c r="CB351" i="3"/>
  <c r="Q69" i="5" s="1"/>
  <c r="CB348" i="3"/>
  <c r="CB350" i="3"/>
  <c r="P69" i="5" s="1"/>
  <c r="CB352" i="3"/>
  <c r="CB349" i="3"/>
  <c r="O69" i="5" s="1"/>
  <c r="BT351" i="3"/>
  <c r="Q38" i="5" s="1"/>
  <c r="BT348" i="3"/>
  <c r="BT350" i="3"/>
  <c r="P38" i="5" s="1"/>
  <c r="BT349" i="3"/>
  <c r="O38" i="5" s="1"/>
  <c r="BT352" i="3"/>
  <c r="BL351" i="3"/>
  <c r="Q30" i="5" s="1"/>
  <c r="BL348" i="3"/>
  <c r="BL350" i="3"/>
  <c r="P30" i="5" s="1"/>
  <c r="BL349" i="3"/>
  <c r="O30" i="5" s="1"/>
  <c r="BL352" i="3"/>
  <c r="AT351" i="3"/>
  <c r="Q26" i="5" s="1"/>
  <c r="AT349" i="3"/>
  <c r="O26" i="5" s="1"/>
  <c r="AT350" i="3"/>
  <c r="P26" i="5" s="1"/>
  <c r="AT348" i="3"/>
  <c r="AT352" i="3"/>
  <c r="V349" i="3"/>
  <c r="O51" i="5" s="1"/>
  <c r="V350" i="3"/>
  <c r="P51" i="5" s="1"/>
  <c r="V351" i="3"/>
  <c r="Q51" i="5" s="1"/>
  <c r="V348" i="3"/>
  <c r="V352" i="3"/>
  <c r="BX342" i="3"/>
  <c r="BX343" i="3"/>
  <c r="BX344" i="3"/>
  <c r="BX341" i="3"/>
  <c r="BX345" i="3"/>
  <c r="BP342" i="3"/>
  <c r="BP343" i="3"/>
  <c r="BP344" i="3"/>
  <c r="BP341" i="3"/>
  <c r="BP345" i="3"/>
  <c r="AP342" i="3"/>
  <c r="AP343" i="3"/>
  <c r="AP344" i="3"/>
  <c r="AP341" i="3"/>
  <c r="AP345" i="3"/>
  <c r="V344" i="3"/>
  <c r="V341" i="3"/>
  <c r="V342" i="3"/>
  <c r="V343" i="3"/>
  <c r="V345" i="3"/>
  <c r="J343" i="3"/>
  <c r="J344" i="3"/>
  <c r="J342" i="3"/>
  <c r="J341" i="3"/>
  <c r="J345" i="3"/>
  <c r="CC305" i="3"/>
  <c r="J70" i="5" s="1"/>
  <c r="CC306" i="3"/>
  <c r="K70" i="5" s="1"/>
  <c r="CC307" i="3"/>
  <c r="L70" i="5" s="1"/>
  <c r="CC308" i="3"/>
  <c r="CC304" i="3"/>
  <c r="BU305" i="3"/>
  <c r="J62" i="5" s="1"/>
  <c r="BU306" i="3"/>
  <c r="K62" i="5" s="1"/>
  <c r="BU307" i="3"/>
  <c r="L62" i="5" s="1"/>
  <c r="BU308" i="3"/>
  <c r="BU304" i="3"/>
  <c r="BM305" i="3"/>
  <c r="J31" i="5" s="1"/>
  <c r="BM306" i="3"/>
  <c r="K31" i="5" s="1"/>
  <c r="BM307" i="3"/>
  <c r="L31" i="5" s="1"/>
  <c r="BM308" i="3"/>
  <c r="BM304" i="3"/>
  <c r="AU305" i="3"/>
  <c r="J27" i="5" s="1"/>
  <c r="AU308" i="3"/>
  <c r="AU306" i="3"/>
  <c r="K27" i="5" s="1"/>
  <c r="AU307" i="3"/>
  <c r="L27" i="5" s="1"/>
  <c r="AU304" i="3"/>
  <c r="AQ305" i="3"/>
  <c r="J23" i="5" s="1"/>
  <c r="AQ308" i="3"/>
  <c r="AQ306" i="3"/>
  <c r="K23" i="5" s="1"/>
  <c r="AQ307" i="3"/>
  <c r="L23" i="5" s="1"/>
  <c r="AQ304" i="3"/>
  <c r="AE305" i="3"/>
  <c r="J57" i="5" s="1"/>
  <c r="AE306" i="3"/>
  <c r="K57" i="5" s="1"/>
  <c r="AE307" i="3"/>
  <c r="L57" i="5" s="1"/>
  <c r="AE308" i="3"/>
  <c r="AE304" i="3"/>
  <c r="S305" i="3"/>
  <c r="J48" i="5" s="1"/>
  <c r="S308" i="3"/>
  <c r="S306" i="3"/>
  <c r="K48" i="5" s="1"/>
  <c r="S307" i="3"/>
  <c r="L48" i="5" s="1"/>
  <c r="S304" i="3"/>
  <c r="CJ298" i="3"/>
  <c r="CJ301" i="3"/>
  <c r="CJ299" i="3"/>
  <c r="CJ300" i="3"/>
  <c r="CJ297" i="3"/>
  <c r="BY298" i="3"/>
  <c r="BY301" i="3"/>
  <c r="BY299" i="3"/>
  <c r="BY300" i="3"/>
  <c r="BY297" i="3"/>
  <c r="BY302" i="3" s="1"/>
  <c r="BY311" i="3" s="1"/>
  <c r="BQ298" i="3"/>
  <c r="BQ301" i="3"/>
  <c r="BQ299" i="3"/>
  <c r="BQ300" i="3"/>
  <c r="BQ297" i="3"/>
  <c r="BQ302" i="3" s="1"/>
  <c r="BQ311" i="3" s="1"/>
  <c r="BI298" i="3"/>
  <c r="BI301" i="3"/>
  <c r="BI299" i="3"/>
  <c r="BI300" i="3"/>
  <c r="BI297" i="3"/>
  <c r="AQ298" i="3"/>
  <c r="AQ299" i="3"/>
  <c r="AQ300" i="3"/>
  <c r="AQ301" i="3"/>
  <c r="S298" i="3"/>
  <c r="S299" i="3"/>
  <c r="S300" i="3"/>
  <c r="S301" i="3"/>
  <c r="CD257" i="3"/>
  <c r="E71" i="5" s="1"/>
  <c r="CD256" i="3"/>
  <c r="CD260" i="3"/>
  <c r="BV257" i="3"/>
  <c r="E63" i="5" s="1"/>
  <c r="BV256" i="3"/>
  <c r="BV260" i="3"/>
  <c r="BR257" i="3"/>
  <c r="E36" i="5" s="1"/>
  <c r="BR256" i="3"/>
  <c r="BR260" i="3"/>
  <c r="BF258" i="3"/>
  <c r="F18" i="5" s="1"/>
  <c r="BF257" i="3"/>
  <c r="E18" i="5" s="1"/>
  <c r="AU430" i="3"/>
  <c r="AU258" i="3"/>
  <c r="F27" i="5" s="1"/>
  <c r="AU257" i="3"/>
  <c r="E27" i="5" s="1"/>
  <c r="AE430" i="3"/>
  <c r="AE256" i="3"/>
  <c r="AE260" i="3"/>
  <c r="AE259" i="3"/>
  <c r="G57" i="5" s="1"/>
  <c r="O430" i="3"/>
  <c r="O256" i="3"/>
  <c r="O257" i="3"/>
  <c r="E45" i="5" s="1"/>
  <c r="O260" i="3"/>
  <c r="CD250" i="3"/>
  <c r="BZ250" i="3"/>
  <c r="BR250" i="3"/>
  <c r="BJ250" i="3"/>
  <c r="AY422" i="3"/>
  <c r="AY251" i="3"/>
  <c r="AQ422" i="3"/>
  <c r="AQ251" i="3"/>
  <c r="CC249" i="3"/>
  <c r="BY249" i="3"/>
  <c r="BQ249" i="3"/>
  <c r="BI249" i="3"/>
  <c r="AX421" i="3"/>
  <c r="AX250" i="3"/>
  <c r="AT421" i="3"/>
  <c r="AT250" i="3"/>
  <c r="AP421" i="3"/>
  <c r="AP250" i="3"/>
  <c r="AH421" i="3"/>
  <c r="AH250" i="3"/>
  <c r="CJ251" i="3"/>
  <c r="CJ250" i="3"/>
  <c r="CJ249" i="3"/>
  <c r="CB250" i="3"/>
  <c r="CB249" i="3"/>
  <c r="CB253" i="3"/>
  <c r="CB252" i="3"/>
  <c r="BT250" i="3"/>
  <c r="BT249" i="3"/>
  <c r="BT253" i="3"/>
  <c r="BT252" i="3"/>
  <c r="BL250" i="3"/>
  <c r="BL249" i="3"/>
  <c r="BL253" i="3"/>
  <c r="BL252" i="3"/>
  <c r="BA251" i="3"/>
  <c r="BA250" i="3"/>
  <c r="BA249" i="3"/>
  <c r="AS420" i="3"/>
  <c r="AS251" i="3"/>
  <c r="AS250" i="3"/>
  <c r="AS249" i="3"/>
  <c r="AS253" i="3"/>
  <c r="AK420" i="3"/>
  <c r="AK249" i="3"/>
  <c r="AK253" i="3"/>
  <c r="AK252" i="3"/>
  <c r="AK251" i="3"/>
  <c r="M249" i="3"/>
  <c r="M254" i="3" s="1"/>
  <c r="M263" i="3" s="1"/>
  <c r="M252" i="3"/>
  <c r="M253" i="3"/>
  <c r="M250" i="3"/>
  <c r="M420" i="3"/>
  <c r="M251" i="3"/>
  <c r="DM349" i="3"/>
  <c r="O60" i="5" s="1"/>
  <c r="DM350" i="3"/>
  <c r="P60" i="5" s="1"/>
  <c r="DM351" i="3"/>
  <c r="Q60" i="5" s="1"/>
  <c r="DM348" i="3"/>
  <c r="DM352" i="3"/>
  <c r="N10" i="5"/>
  <c r="BA298" i="3"/>
  <c r="BA301" i="3"/>
  <c r="BA299" i="3"/>
  <c r="BA300" i="3"/>
  <c r="BA297" i="3"/>
  <c r="AZ351" i="3"/>
  <c r="Q12" i="5" s="1"/>
  <c r="AZ348" i="3"/>
  <c r="AZ349" i="3"/>
  <c r="O12" i="5" s="1"/>
  <c r="AZ350" i="3"/>
  <c r="P12" i="5" s="1"/>
  <c r="AZ352" i="3"/>
  <c r="AY345" i="3"/>
  <c r="BF307" i="3"/>
  <c r="L18" i="5" s="1"/>
  <c r="BF304" i="3"/>
  <c r="BG300" i="3"/>
  <c r="BG297" i="3"/>
  <c r="BG302" i="3" s="1"/>
  <c r="BG311" i="3" s="1"/>
  <c r="BG301" i="3"/>
  <c r="BG298" i="3"/>
  <c r="BG299" i="3"/>
  <c r="BF344" i="3"/>
  <c r="BF341" i="3"/>
  <c r="BF346" i="3" s="1"/>
  <c r="BF355" i="3" s="1"/>
  <c r="BF342" i="3"/>
  <c r="BF345" i="3"/>
  <c r="BF343" i="3"/>
  <c r="CD352" i="3"/>
  <c r="CF351" i="3"/>
  <c r="Q73" i="5" s="1"/>
  <c r="CF348" i="3"/>
  <c r="CF349" i="3"/>
  <c r="O73" i="5" s="1"/>
  <c r="CF352" i="3"/>
  <c r="CF350" i="3"/>
  <c r="P73" i="5" s="1"/>
  <c r="CF342" i="3"/>
  <c r="CE345" i="3"/>
  <c r="CD343" i="3"/>
  <c r="CD342" i="3"/>
  <c r="CD344" i="3"/>
  <c r="CD341" i="3"/>
  <c r="CD345" i="3"/>
  <c r="CF305" i="3"/>
  <c r="J73" i="5" s="1"/>
  <c r="CF306" i="3"/>
  <c r="K73" i="5" s="1"/>
  <c r="CE305" i="3"/>
  <c r="J72" i="5" s="1"/>
  <c r="CE308" i="3"/>
  <c r="CE306" i="3"/>
  <c r="K72" i="5" s="1"/>
  <c r="CE307" i="3"/>
  <c r="L72" i="5" s="1"/>
  <c r="CE304" i="3"/>
  <c r="CE300" i="3"/>
  <c r="CE301" i="3"/>
  <c r="CE297" i="3"/>
  <c r="CD298" i="3"/>
  <c r="CD299" i="3"/>
  <c r="CM298" i="3"/>
  <c r="CM299" i="3"/>
  <c r="CM300" i="3"/>
  <c r="CM301" i="3"/>
  <c r="CM297" i="3"/>
  <c r="BX351" i="3"/>
  <c r="Q65" i="5" s="1"/>
  <c r="BX348" i="3"/>
  <c r="BX349" i="3"/>
  <c r="O65" i="5" s="1"/>
  <c r="BX350" i="3"/>
  <c r="P65" i="5" s="1"/>
  <c r="BX352" i="3"/>
  <c r="BP351" i="3"/>
  <c r="Q34" i="5" s="1"/>
  <c r="BP348" i="3"/>
  <c r="BP349" i="3"/>
  <c r="O34" i="5" s="1"/>
  <c r="BP350" i="3"/>
  <c r="P34" i="5" s="1"/>
  <c r="BP352" i="3"/>
  <c r="AP351" i="3"/>
  <c r="Q22" i="5" s="1"/>
  <c r="AP348" i="3"/>
  <c r="AP350" i="3"/>
  <c r="P22" i="5" s="1"/>
  <c r="AP352" i="3"/>
  <c r="AP349" i="3"/>
  <c r="O22" i="5" s="1"/>
  <c r="AH351" i="3"/>
  <c r="Q58" i="5" s="1"/>
  <c r="AH349" i="3"/>
  <c r="O58" i="5" s="1"/>
  <c r="AH350" i="3"/>
  <c r="P58" i="5" s="1"/>
  <c r="AH348" i="3"/>
  <c r="AH352" i="3"/>
  <c r="J351" i="3"/>
  <c r="Q40" i="5" s="1"/>
  <c r="J348" i="3"/>
  <c r="J349" i="3"/>
  <c r="O40" i="5" s="1"/>
  <c r="J350" i="3"/>
  <c r="P40" i="5" s="1"/>
  <c r="J352" i="3"/>
  <c r="CB343" i="3"/>
  <c r="CB341" i="3"/>
  <c r="CB342" i="3"/>
  <c r="CB344" i="3"/>
  <c r="CB345" i="3"/>
  <c r="BT342" i="3"/>
  <c r="BT343" i="3"/>
  <c r="BT344" i="3"/>
  <c r="BT345" i="3"/>
  <c r="BT341" i="3"/>
  <c r="BL342" i="3"/>
  <c r="BL343" i="3"/>
  <c r="BL344" i="3"/>
  <c r="BL345" i="3"/>
  <c r="BL341" i="3"/>
  <c r="AT342" i="3"/>
  <c r="AT343" i="3"/>
  <c r="AT344" i="3"/>
  <c r="AT341" i="3"/>
  <c r="AT345" i="3"/>
  <c r="AH342" i="3"/>
  <c r="AH343" i="3"/>
  <c r="AH344" i="3"/>
  <c r="AH341" i="3"/>
  <c r="AH345" i="3"/>
  <c r="CJ305" i="3"/>
  <c r="J74" i="5" s="1"/>
  <c r="CJ306" i="3"/>
  <c r="K74" i="5" s="1"/>
  <c r="CJ307" i="3"/>
  <c r="L74" i="5" s="1"/>
  <c r="CJ308" i="3"/>
  <c r="CJ304" i="3"/>
  <c r="BY305" i="3"/>
  <c r="J66" i="5" s="1"/>
  <c r="BY306" i="3"/>
  <c r="K66" i="5" s="1"/>
  <c r="BY307" i="3"/>
  <c r="L66" i="5" s="1"/>
  <c r="BY308" i="3"/>
  <c r="BY304" i="3"/>
  <c r="BQ305" i="3"/>
  <c r="J35" i="5" s="1"/>
  <c r="BQ306" i="3"/>
  <c r="K35" i="5" s="1"/>
  <c r="BQ307" i="3"/>
  <c r="L35" i="5" s="1"/>
  <c r="BQ308" i="3"/>
  <c r="BQ304" i="3"/>
  <c r="BI305" i="3"/>
  <c r="J19" i="5" s="1"/>
  <c r="BI306" i="3"/>
  <c r="K19" i="5" s="1"/>
  <c r="BI307" i="3"/>
  <c r="L19" i="5" s="1"/>
  <c r="BI308" i="3"/>
  <c r="BI304" i="3"/>
  <c r="W308" i="3"/>
  <c r="O305" i="3"/>
  <c r="J45" i="5" s="1"/>
  <c r="O306" i="3"/>
  <c r="K45" i="5" s="1"/>
  <c r="O307" i="3"/>
  <c r="L45" i="5" s="1"/>
  <c r="O308" i="3"/>
  <c r="O304" i="3"/>
  <c r="CC298" i="3"/>
  <c r="CC301" i="3"/>
  <c r="CC299" i="3"/>
  <c r="CC300" i="3"/>
  <c r="CC297" i="3"/>
  <c r="CC302" i="3" s="1"/>
  <c r="CC311" i="3" s="1"/>
  <c r="BU298" i="3"/>
  <c r="BU301" i="3"/>
  <c r="BU299" i="3"/>
  <c r="BU300" i="3"/>
  <c r="BU297" i="3"/>
  <c r="BU302" i="3" s="1"/>
  <c r="BU311" i="3" s="1"/>
  <c r="BM298" i="3"/>
  <c r="BM301" i="3"/>
  <c r="BM299" i="3"/>
  <c r="BM300" i="3"/>
  <c r="BM297" i="3"/>
  <c r="AU298" i="3"/>
  <c r="AU299" i="3"/>
  <c r="AU300" i="3"/>
  <c r="AU301" i="3"/>
  <c r="AU297" i="3"/>
  <c r="AE298" i="3"/>
  <c r="AE301" i="3"/>
  <c r="AE299" i="3"/>
  <c r="AE300" i="3"/>
  <c r="W300" i="3"/>
  <c r="W297" i="3"/>
  <c r="W298" i="3"/>
  <c r="O298" i="3"/>
  <c r="O301" i="3"/>
  <c r="O299" i="3"/>
  <c r="O300" i="3"/>
  <c r="CP259" i="3"/>
  <c r="G54" i="5" s="1"/>
  <c r="CP258" i="3"/>
  <c r="F54" i="5" s="1"/>
  <c r="BZ257" i="3"/>
  <c r="E67" i="5" s="1"/>
  <c r="BZ256" i="3"/>
  <c r="BZ260" i="3"/>
  <c r="BN257" i="3"/>
  <c r="E32" i="5" s="1"/>
  <c r="BN256" i="3"/>
  <c r="BN260" i="3"/>
  <c r="BJ257" i="3"/>
  <c r="E20" i="5" s="1"/>
  <c r="BJ256" i="3"/>
  <c r="BJ260" i="3"/>
  <c r="AY430" i="3"/>
  <c r="AY258" i="3"/>
  <c r="F11" i="5" s="1"/>
  <c r="AY257" i="3"/>
  <c r="E11" i="5" s="1"/>
  <c r="AQ430" i="3"/>
  <c r="AQ258" i="3"/>
  <c r="F23" i="5" s="1"/>
  <c r="AQ257" i="3"/>
  <c r="E23" i="5" s="1"/>
  <c r="S430" i="3"/>
  <c r="S256" i="3"/>
  <c r="S257" i="3"/>
  <c r="E48" i="5" s="1"/>
  <c r="CP252" i="3"/>
  <c r="BV250" i="3"/>
  <c r="BN250" i="3"/>
  <c r="BF251" i="3"/>
  <c r="AU422" i="3"/>
  <c r="AU251" i="3"/>
  <c r="AE422" i="3"/>
  <c r="AE249" i="3"/>
  <c r="AE253" i="3"/>
  <c r="CK250" i="3"/>
  <c r="BU249" i="3"/>
  <c r="BM249" i="3"/>
  <c r="BE250" i="3"/>
  <c r="CF250" i="3"/>
  <c r="CF249" i="3"/>
  <c r="CF253" i="3"/>
  <c r="CF252" i="3"/>
  <c r="BX250" i="3"/>
  <c r="BX249" i="3"/>
  <c r="BX253" i="3"/>
  <c r="BX252" i="3"/>
  <c r="BP250" i="3"/>
  <c r="BP249" i="3"/>
  <c r="BP253" i="3"/>
  <c r="BP252" i="3"/>
  <c r="AW420" i="3"/>
  <c r="AW251" i="3"/>
  <c r="AW250" i="3"/>
  <c r="AW249" i="3"/>
  <c r="AW253" i="3"/>
  <c r="AO420" i="3"/>
  <c r="AO251" i="3"/>
  <c r="AO250" i="3"/>
  <c r="AO249" i="3"/>
  <c r="AO253" i="3"/>
  <c r="Y420" i="3"/>
  <c r="Y249" i="3"/>
  <c r="Y250" i="3"/>
  <c r="Y253" i="3"/>
  <c r="I249" i="3"/>
  <c r="I253" i="3"/>
  <c r="I250" i="3"/>
  <c r="I251" i="3"/>
  <c r="I252" i="3"/>
  <c r="I420" i="3"/>
  <c r="DM342" i="3"/>
  <c r="DM344" i="3"/>
  <c r="DM341" i="3"/>
  <c r="DM343" i="3"/>
  <c r="DM345" i="3"/>
  <c r="DM308" i="3"/>
  <c r="DM297" i="3"/>
  <c r="DM256" i="3"/>
  <c r="DM260" i="3"/>
  <c r="DM259" i="3"/>
  <c r="G60" i="5" s="1"/>
  <c r="DM251" i="3"/>
  <c r="DM250" i="3"/>
  <c r="DM249" i="3"/>
  <c r="B396" i="3"/>
  <c r="E391" i="3"/>
  <c r="D396" i="3" s="1"/>
  <c r="AW300" i="3"/>
  <c r="AW297" i="3"/>
  <c r="AW344" i="3"/>
  <c r="AW341" i="3"/>
  <c r="AW342" i="3"/>
  <c r="AW343" i="3"/>
  <c r="AW345" i="3"/>
  <c r="AY305" i="3"/>
  <c r="J11" i="5" s="1"/>
  <c r="AY308" i="3"/>
  <c r="AY306" i="3"/>
  <c r="K11" i="5" s="1"/>
  <c r="AY307" i="3"/>
  <c r="L11" i="5" s="1"/>
  <c r="AY304" i="3"/>
  <c r="AZ341" i="3"/>
  <c r="BG305" i="3"/>
  <c r="BG306" i="3"/>
  <c r="BE307" i="3"/>
  <c r="L17" i="5" s="1"/>
  <c r="BE304" i="3"/>
  <c r="BE308" i="3"/>
  <c r="BE305" i="3"/>
  <c r="J17" i="5" s="1"/>
  <c r="BE306" i="3"/>
  <c r="K17" i="5" s="1"/>
  <c r="BE298" i="3"/>
  <c r="BE299" i="3"/>
  <c r="P260" i="3"/>
  <c r="T253" i="3"/>
  <c r="I256" i="3"/>
  <c r="S258" i="3"/>
  <c r="F48" i="5" s="1"/>
  <c r="P256" i="3"/>
  <c r="L258" i="3"/>
  <c r="F42" i="5" s="1"/>
  <c r="J256" i="3"/>
  <c r="V251" i="3"/>
  <c r="T249" i="3"/>
  <c r="CM260" i="3"/>
  <c r="CA260" i="3"/>
  <c r="BS260" i="3"/>
  <c r="BK260" i="3"/>
  <c r="AY260" i="3"/>
  <c r="AQ260" i="3"/>
  <c r="CD259" i="3"/>
  <c r="G71" i="5" s="1"/>
  <c r="BV259" i="3"/>
  <c r="G63" i="5" s="1"/>
  <c r="BN259" i="3"/>
  <c r="G32" i="5" s="1"/>
  <c r="AT259" i="3"/>
  <c r="G26" i="5" s="1"/>
  <c r="AH259" i="3"/>
  <c r="G58" i="5" s="1"/>
  <c r="CJ258" i="3"/>
  <c r="F74" i="5" s="1"/>
  <c r="AW258" i="3"/>
  <c r="AO258" i="3"/>
  <c r="CP257" i="3"/>
  <c r="E54" i="5" s="1"/>
  <c r="CB257" i="3"/>
  <c r="E69" i="5" s="1"/>
  <c r="BT257" i="3"/>
  <c r="E38" i="5" s="1"/>
  <c r="BL257" i="3"/>
  <c r="E30" i="5" s="1"/>
  <c r="AZ257" i="3"/>
  <c r="E12" i="5" s="1"/>
  <c r="AR257" i="3"/>
  <c r="E24" i="5" s="1"/>
  <c r="AB257" i="3"/>
  <c r="E56" i="5" s="1"/>
  <c r="CE256" i="3"/>
  <c r="BW256" i="3"/>
  <c r="BO256" i="3"/>
  <c r="BF256" i="3"/>
  <c r="AU256" i="3"/>
  <c r="AK256" i="3"/>
  <c r="DM253" i="3"/>
  <c r="CC253" i="3"/>
  <c r="BU253" i="3"/>
  <c r="BM253" i="3"/>
  <c r="BA253" i="3"/>
  <c r="AH253" i="3"/>
  <c r="BY252" i="3"/>
  <c r="BI252" i="3"/>
  <c r="AO252" i="3"/>
  <c r="CB251" i="3"/>
  <c r="BL251" i="3"/>
  <c r="AR251" i="3"/>
  <c r="AU250" i="3"/>
  <c r="CK249" i="3"/>
  <c r="BR249" i="3"/>
  <c r="AX249" i="3"/>
  <c r="BE301" i="3"/>
  <c r="BG308" i="3"/>
  <c r="AQ297" i="3"/>
  <c r="AQ302" i="3" s="1"/>
  <c r="AQ311" i="3" s="1"/>
  <c r="DC294" i="3"/>
  <c r="CA349" i="3"/>
  <c r="O68" i="5" s="1"/>
  <c r="CA350" i="3"/>
  <c r="P68" i="5" s="1"/>
  <c r="CA348" i="3"/>
  <c r="CA351" i="3"/>
  <c r="Q68" i="5" s="1"/>
  <c r="CA352" i="3"/>
  <c r="BW349" i="3"/>
  <c r="O64" i="5" s="1"/>
  <c r="BW350" i="3"/>
  <c r="P64" i="5" s="1"/>
  <c r="BW348" i="3"/>
  <c r="BW352" i="3"/>
  <c r="BW351" i="3"/>
  <c r="Q64" i="5" s="1"/>
  <c r="BS349" i="3"/>
  <c r="O37" i="5" s="1"/>
  <c r="BS350" i="3"/>
  <c r="P37" i="5" s="1"/>
  <c r="BS348" i="3"/>
  <c r="BS351" i="3"/>
  <c r="Q37" i="5" s="1"/>
  <c r="BS352" i="3"/>
  <c r="BO349" i="3"/>
  <c r="O33" i="5" s="1"/>
  <c r="BO350" i="3"/>
  <c r="P33" i="5" s="1"/>
  <c r="BO348" i="3"/>
  <c r="BO352" i="3"/>
  <c r="BO351" i="3"/>
  <c r="Q33" i="5" s="1"/>
  <c r="BK349" i="3"/>
  <c r="O29" i="5" s="1"/>
  <c r="BK350" i="3"/>
  <c r="P29" i="5" s="1"/>
  <c r="BK348" i="3"/>
  <c r="BK351" i="3"/>
  <c r="Q29" i="5" s="1"/>
  <c r="BK352" i="3"/>
  <c r="AX351" i="3"/>
  <c r="AX348" i="3"/>
  <c r="AX349" i="3"/>
  <c r="AX350" i="3"/>
  <c r="AX352" i="3"/>
  <c r="AS349" i="3"/>
  <c r="O25" i="5" s="1"/>
  <c r="AS348" i="3"/>
  <c r="AS350" i="3"/>
  <c r="P25" i="5" s="1"/>
  <c r="AS351" i="3"/>
  <c r="Q25" i="5" s="1"/>
  <c r="AS352" i="3"/>
  <c r="AO349" i="3"/>
  <c r="AO351" i="3"/>
  <c r="AO348" i="3"/>
  <c r="AO350" i="3"/>
  <c r="AO352" i="3"/>
  <c r="AK349" i="3"/>
  <c r="O59" i="5" s="1"/>
  <c r="AK350" i="3"/>
  <c r="P59" i="5" s="1"/>
  <c r="AK351" i="3"/>
  <c r="Q59" i="5" s="1"/>
  <c r="AK348" i="3"/>
  <c r="AK352" i="3"/>
  <c r="Y349" i="3"/>
  <c r="O55" i="5" s="1"/>
  <c r="Y348" i="3"/>
  <c r="Y351" i="3"/>
  <c r="Q55" i="5" s="1"/>
  <c r="Y352" i="3"/>
  <c r="Y350" i="3"/>
  <c r="P55" i="5" s="1"/>
  <c r="M351" i="3"/>
  <c r="Q43" i="5" s="1"/>
  <c r="M349" i="3"/>
  <c r="O43" i="5" s="1"/>
  <c r="M350" i="3"/>
  <c r="P43" i="5" s="1"/>
  <c r="M348" i="3"/>
  <c r="M352" i="3"/>
  <c r="I349" i="3"/>
  <c r="O39" i="5" s="1"/>
  <c r="I348" i="3"/>
  <c r="I351" i="3"/>
  <c r="Q39" i="5" s="1"/>
  <c r="I350" i="3"/>
  <c r="P39" i="5" s="1"/>
  <c r="I352" i="3"/>
  <c r="CA345" i="3"/>
  <c r="BW345" i="3"/>
  <c r="BS345" i="3"/>
  <c r="BO345" i="3"/>
  <c r="BK345" i="3"/>
  <c r="AX341" i="3"/>
  <c r="AS343" i="3"/>
  <c r="AK345" i="3"/>
  <c r="Y345" i="3"/>
  <c r="M342" i="3"/>
  <c r="I343" i="3"/>
  <c r="CB307" i="3"/>
  <c r="L69" i="5" s="1"/>
  <c r="CB304" i="3"/>
  <c r="CB305" i="3"/>
  <c r="J69" i="5" s="1"/>
  <c r="CB306" i="3"/>
  <c r="K69" i="5" s="1"/>
  <c r="BX307" i="3"/>
  <c r="L65" i="5" s="1"/>
  <c r="BX304" i="3"/>
  <c r="BX305" i="3"/>
  <c r="J65" i="5" s="1"/>
  <c r="BX306" i="3"/>
  <c r="K65" i="5" s="1"/>
  <c r="BT307" i="3"/>
  <c r="L38" i="5" s="1"/>
  <c r="BT304" i="3"/>
  <c r="BT305" i="3"/>
  <c r="J38" i="5" s="1"/>
  <c r="BT306" i="3"/>
  <c r="K38" i="5" s="1"/>
  <c r="BP307" i="3"/>
  <c r="L34" i="5" s="1"/>
  <c r="BP304" i="3"/>
  <c r="BP305" i="3"/>
  <c r="J34" i="5" s="1"/>
  <c r="BP306" i="3"/>
  <c r="K34" i="5" s="1"/>
  <c r="BL307" i="3"/>
  <c r="L30" i="5" s="1"/>
  <c r="BL304" i="3"/>
  <c r="BL305" i="3"/>
  <c r="J30" i="5" s="1"/>
  <c r="BL306" i="3"/>
  <c r="K30" i="5" s="1"/>
  <c r="AT307" i="3"/>
  <c r="L26" i="5" s="1"/>
  <c r="AT304" i="3"/>
  <c r="AT308" i="3"/>
  <c r="AT305" i="3"/>
  <c r="J26" i="5" s="1"/>
  <c r="AT306" i="3"/>
  <c r="K26" i="5" s="1"/>
  <c r="AP307" i="3"/>
  <c r="L22" i="5" s="1"/>
  <c r="AP304" i="3"/>
  <c r="AP308" i="3"/>
  <c r="AP305" i="3"/>
  <c r="J22" i="5" s="1"/>
  <c r="AP306" i="3"/>
  <c r="K22" i="5" s="1"/>
  <c r="AH307" i="3"/>
  <c r="L58" i="5" s="1"/>
  <c r="AH304" i="3"/>
  <c r="AH308" i="3"/>
  <c r="AH305" i="3"/>
  <c r="J58" i="5" s="1"/>
  <c r="AH306" i="3"/>
  <c r="K58" i="5" s="1"/>
  <c r="V305" i="3"/>
  <c r="J51" i="5" s="1"/>
  <c r="V306" i="3"/>
  <c r="K51" i="5" s="1"/>
  <c r="V307" i="3"/>
  <c r="L51" i="5" s="1"/>
  <c r="V308" i="3"/>
  <c r="V304" i="3"/>
  <c r="J307" i="3"/>
  <c r="L40" i="5" s="1"/>
  <c r="J304" i="3"/>
  <c r="J308" i="3"/>
  <c r="J305" i="3"/>
  <c r="J40" i="5" s="1"/>
  <c r="J306" i="3"/>
  <c r="K40" i="5" s="1"/>
  <c r="CB300" i="3"/>
  <c r="CB297" i="3"/>
  <c r="CB301" i="3"/>
  <c r="CB298" i="3"/>
  <c r="CB299" i="3"/>
  <c r="BX300" i="3"/>
  <c r="BX297" i="3"/>
  <c r="BX301" i="3"/>
  <c r="BX298" i="3"/>
  <c r="BX299" i="3"/>
  <c r="BT300" i="3"/>
  <c r="BT297" i="3"/>
  <c r="BT302" i="3" s="1"/>
  <c r="BT311" i="3" s="1"/>
  <c r="BT301" i="3"/>
  <c r="BT298" i="3"/>
  <c r="BT299" i="3"/>
  <c r="BP300" i="3"/>
  <c r="BP297" i="3"/>
  <c r="BP302" i="3" s="1"/>
  <c r="BP311" i="3" s="1"/>
  <c r="BP301" i="3"/>
  <c r="BP298" i="3"/>
  <c r="BP299" i="3"/>
  <c r="BL300" i="3"/>
  <c r="BL297" i="3"/>
  <c r="BL301" i="3"/>
  <c r="BL298" i="3"/>
  <c r="BL299" i="3"/>
  <c r="AT300" i="3"/>
  <c r="AT297" i="3"/>
  <c r="AT298" i="3"/>
  <c r="AT299" i="3"/>
  <c r="AP300" i="3"/>
  <c r="AP297" i="3"/>
  <c r="AP298" i="3"/>
  <c r="AH300" i="3"/>
  <c r="AH297" i="3"/>
  <c r="AH298" i="3"/>
  <c r="V298" i="3"/>
  <c r="V301" i="3"/>
  <c r="V299" i="3"/>
  <c r="V300" i="3"/>
  <c r="J300" i="3"/>
  <c r="J297" i="3"/>
  <c r="J298" i="3"/>
  <c r="CK257" i="3"/>
  <c r="E75" i="5" s="1"/>
  <c r="CK256" i="3"/>
  <c r="CK260" i="3"/>
  <c r="CC256" i="3"/>
  <c r="CC260" i="3"/>
  <c r="CC259" i="3"/>
  <c r="G70" i="5" s="1"/>
  <c r="BY256" i="3"/>
  <c r="BY260" i="3"/>
  <c r="BY259" i="3"/>
  <c r="G66" i="5" s="1"/>
  <c r="BU256" i="3"/>
  <c r="BU260" i="3"/>
  <c r="BU259" i="3"/>
  <c r="G62" i="5" s="1"/>
  <c r="BQ256" i="3"/>
  <c r="BQ260" i="3"/>
  <c r="BQ259" i="3"/>
  <c r="G35" i="5" s="1"/>
  <c r="BM256" i="3"/>
  <c r="BM260" i="3"/>
  <c r="BM259" i="3"/>
  <c r="G31" i="5" s="1"/>
  <c r="BI256" i="3"/>
  <c r="BI260" i="3"/>
  <c r="BI259" i="3"/>
  <c r="G19" i="5" s="1"/>
  <c r="BE257" i="3"/>
  <c r="E17" i="5" s="1"/>
  <c r="BE256" i="3"/>
  <c r="BE260" i="3"/>
  <c r="AX430" i="3"/>
  <c r="AX257" i="3"/>
  <c r="AX256" i="3"/>
  <c r="AX260" i="3"/>
  <c r="AT430" i="3"/>
  <c r="AT257" i="3"/>
  <c r="E26" i="5" s="1"/>
  <c r="AT256" i="3"/>
  <c r="AT260" i="3"/>
  <c r="AP430" i="3"/>
  <c r="AP257" i="3"/>
  <c r="E22" i="5" s="1"/>
  <c r="AP256" i="3"/>
  <c r="AP260" i="3"/>
  <c r="AH430" i="3"/>
  <c r="AH257" i="3"/>
  <c r="E58" i="5" s="1"/>
  <c r="AH256" i="3"/>
  <c r="AH260" i="3"/>
  <c r="V430" i="3"/>
  <c r="V256" i="3"/>
  <c r="V257" i="3"/>
  <c r="E51" i="5" s="1"/>
  <c r="V260" i="3"/>
  <c r="J430" i="3"/>
  <c r="J258" i="3"/>
  <c r="F40" i="5" s="1"/>
  <c r="J259" i="3"/>
  <c r="G40" i="5" s="1"/>
  <c r="CM249" i="3"/>
  <c r="CM253" i="3"/>
  <c r="CM252" i="3"/>
  <c r="CM251" i="3"/>
  <c r="CE249" i="3"/>
  <c r="CE253" i="3"/>
  <c r="CE252" i="3"/>
  <c r="CE251" i="3"/>
  <c r="CA249" i="3"/>
  <c r="CA253" i="3"/>
  <c r="CA252" i="3"/>
  <c r="CA251" i="3"/>
  <c r="BW249" i="3"/>
  <c r="BW253" i="3"/>
  <c r="BW252" i="3"/>
  <c r="BW251" i="3"/>
  <c r="BS249" i="3"/>
  <c r="BS253" i="3"/>
  <c r="BS252" i="3"/>
  <c r="BS251" i="3"/>
  <c r="BO249" i="3"/>
  <c r="BO253" i="3"/>
  <c r="BO252" i="3"/>
  <c r="BO251" i="3"/>
  <c r="BK249" i="3"/>
  <c r="BK253" i="3"/>
  <c r="BK252" i="3"/>
  <c r="BK251" i="3"/>
  <c r="BG250" i="3"/>
  <c r="BG249" i="3"/>
  <c r="BG253" i="3"/>
  <c r="BG252" i="3"/>
  <c r="AZ420" i="3"/>
  <c r="AZ250" i="3"/>
  <c r="AZ249" i="3"/>
  <c r="AZ253" i="3"/>
  <c r="AZ252" i="3"/>
  <c r="AV420" i="3"/>
  <c r="AV250" i="3"/>
  <c r="AV249" i="3"/>
  <c r="AV253" i="3"/>
  <c r="AV252" i="3"/>
  <c r="AR420" i="3"/>
  <c r="AR250" i="3"/>
  <c r="AR249" i="3"/>
  <c r="AR253" i="3"/>
  <c r="AR252" i="3"/>
  <c r="AN420" i="3"/>
  <c r="AN250" i="3"/>
  <c r="AN249" i="3"/>
  <c r="AN253" i="3"/>
  <c r="AN252" i="3"/>
  <c r="AB420" i="3"/>
  <c r="AB250" i="3"/>
  <c r="AB249" i="3"/>
  <c r="AB253" i="3"/>
  <c r="AB252" i="3"/>
  <c r="T420" i="3"/>
  <c r="T251" i="3"/>
  <c r="T252" i="3"/>
  <c r="P420" i="3"/>
  <c r="P249" i="3"/>
  <c r="P251" i="3"/>
  <c r="P252" i="3"/>
  <c r="P253" i="3"/>
  <c r="P250" i="3"/>
  <c r="L420" i="3"/>
  <c r="L252" i="3"/>
  <c r="L249" i="3"/>
  <c r="L250" i="3"/>
  <c r="L251" i="3"/>
  <c r="L253" i="3"/>
  <c r="DN345" i="3"/>
  <c r="DN307" i="3"/>
  <c r="L61" i="5" s="1"/>
  <c r="DN304" i="3"/>
  <c r="DN308" i="3"/>
  <c r="DN305" i="3"/>
  <c r="J61" i="5" s="1"/>
  <c r="DN306" i="3"/>
  <c r="K61" i="5" s="1"/>
  <c r="DN300" i="3"/>
  <c r="DN297" i="3"/>
  <c r="DN298" i="3"/>
  <c r="DN299" i="3"/>
  <c r="DN250" i="3"/>
  <c r="B394" i="3"/>
  <c r="E387" i="3"/>
  <c r="AW305" i="3"/>
  <c r="J10" i="5" s="1"/>
  <c r="AW306" i="3"/>
  <c r="K10" i="5" s="1"/>
  <c r="AW307" i="3"/>
  <c r="L10" i="5" s="1"/>
  <c r="AW308" i="3"/>
  <c r="AW304" i="3"/>
  <c r="AY300" i="3"/>
  <c r="AY301" i="3"/>
  <c r="AY297" i="3"/>
  <c r="AZ307" i="3"/>
  <c r="L12" i="5" s="1"/>
  <c r="AZ304" i="3"/>
  <c r="AZ305" i="3"/>
  <c r="J12" i="5" s="1"/>
  <c r="AZ306" i="3"/>
  <c r="K12" i="5" s="1"/>
  <c r="AZ298" i="3"/>
  <c r="AZ299" i="3"/>
  <c r="BA307" i="3"/>
  <c r="L13" i="5" s="1"/>
  <c r="BA308" i="3"/>
  <c r="BA304" i="3"/>
  <c r="AY349" i="3"/>
  <c r="O11" i="5" s="1"/>
  <c r="AY348" i="3"/>
  <c r="AY351" i="3"/>
  <c r="Q11" i="5" s="1"/>
  <c r="AY352" i="3"/>
  <c r="AY350" i="3"/>
  <c r="P11" i="5" s="1"/>
  <c r="BA344" i="3"/>
  <c r="BA341" i="3"/>
  <c r="BA342" i="3"/>
  <c r="BA345" i="3"/>
  <c r="BA343" i="3"/>
  <c r="BF298" i="3"/>
  <c r="BF299" i="3"/>
  <c r="BF300" i="3"/>
  <c r="BF301" i="3"/>
  <c r="BF297" i="3"/>
  <c r="BG351" i="3"/>
  <c r="BG348" i="3"/>
  <c r="BG353" i="3" s="1"/>
  <c r="BG356" i="3" s="1"/>
  <c r="BG349" i="3"/>
  <c r="BG350" i="3"/>
  <c r="BG352" i="3"/>
  <c r="BE342" i="3"/>
  <c r="BE343" i="3"/>
  <c r="BE344" i="3"/>
  <c r="BE341" i="3"/>
  <c r="BE345" i="3"/>
  <c r="CE349" i="3"/>
  <c r="O72" i="5" s="1"/>
  <c r="CE350" i="3"/>
  <c r="P72" i="5" s="1"/>
  <c r="CE348" i="3"/>
  <c r="CE352" i="3"/>
  <c r="CE351" i="3"/>
  <c r="Q72" i="5" s="1"/>
  <c r="CD307" i="3"/>
  <c r="L71" i="5" s="1"/>
  <c r="CD304" i="3"/>
  <c r="CD308" i="3"/>
  <c r="CD305" i="3"/>
  <c r="J71" i="5" s="1"/>
  <c r="CD306" i="3"/>
  <c r="K71" i="5" s="1"/>
  <c r="CF300" i="3"/>
  <c r="CF297" i="3"/>
  <c r="CF302" i="3" s="1"/>
  <c r="CF311" i="3" s="1"/>
  <c r="CF301" i="3"/>
  <c r="CF298" i="3"/>
  <c r="CF299" i="3"/>
  <c r="CM307" i="3"/>
  <c r="L76" i="5" s="1"/>
  <c r="CM304" i="3"/>
  <c r="CM342" i="3"/>
  <c r="CM343" i="3"/>
  <c r="CM344" i="3"/>
  <c r="CM341" i="3"/>
  <c r="CM345" i="3"/>
  <c r="BM396" i="3"/>
  <c r="AS396" i="3"/>
  <c r="BL395" i="3"/>
  <c r="V30" i="5" s="1"/>
  <c r="CM394" i="3"/>
  <c r="U76" i="5" s="1"/>
  <c r="CM396" i="3"/>
  <c r="CM392" i="3"/>
  <c r="CM393" i="3"/>
  <c r="T76" i="5" s="1"/>
  <c r="CM395" i="3"/>
  <c r="V76" i="5" s="1"/>
  <c r="CE394" i="3"/>
  <c r="U72" i="5" s="1"/>
  <c r="CE393" i="3"/>
  <c r="T72" i="5" s="1"/>
  <c r="CE396" i="3"/>
  <c r="CE395" i="3"/>
  <c r="V72" i="5" s="1"/>
  <c r="CE392" i="3"/>
  <c r="CA394" i="3"/>
  <c r="U68" i="5" s="1"/>
  <c r="CA396" i="3"/>
  <c r="CA392" i="3"/>
  <c r="CA393" i="3"/>
  <c r="T68" i="5" s="1"/>
  <c r="CA395" i="3"/>
  <c r="V68" i="5" s="1"/>
  <c r="BW394" i="3"/>
  <c r="U64" i="5" s="1"/>
  <c r="BW393" i="3"/>
  <c r="T64" i="5" s="1"/>
  <c r="BW396" i="3"/>
  <c r="BW395" i="3"/>
  <c r="V64" i="5" s="1"/>
  <c r="BW392" i="3"/>
  <c r="BS394" i="3"/>
  <c r="U37" i="5" s="1"/>
  <c r="BS396" i="3"/>
  <c r="BS392" i="3"/>
  <c r="BS393" i="3"/>
  <c r="T37" i="5" s="1"/>
  <c r="BS395" i="3"/>
  <c r="V37" i="5" s="1"/>
  <c r="BO394" i="3"/>
  <c r="U33" i="5" s="1"/>
  <c r="BO393" i="3"/>
  <c r="T33" i="5" s="1"/>
  <c r="BO396" i="3"/>
  <c r="BO395" i="3"/>
  <c r="V33" i="5" s="1"/>
  <c r="BO392" i="3"/>
  <c r="BK394" i="3"/>
  <c r="U29" i="5" s="1"/>
  <c r="BK396" i="3"/>
  <c r="BK392" i="3"/>
  <c r="BK393" i="3"/>
  <c r="T29" i="5" s="1"/>
  <c r="BK395" i="3"/>
  <c r="V29" i="5" s="1"/>
  <c r="BG392" i="3"/>
  <c r="BG394" i="3"/>
  <c r="BG395" i="3"/>
  <c r="BG396" i="3"/>
  <c r="BG393" i="3"/>
  <c r="AY394" i="3"/>
  <c r="U11" i="5" s="1"/>
  <c r="AY396" i="3"/>
  <c r="AY392" i="3"/>
  <c r="AY393" i="3"/>
  <c r="T11" i="5" s="1"/>
  <c r="AY395" i="3"/>
  <c r="V11" i="5" s="1"/>
  <c r="AU394" i="3"/>
  <c r="U27" i="5" s="1"/>
  <c r="AU393" i="3"/>
  <c r="T27" i="5" s="1"/>
  <c r="AU396" i="3"/>
  <c r="AU395" i="3"/>
  <c r="V27" i="5" s="1"/>
  <c r="AU392" i="3"/>
  <c r="AQ394" i="3"/>
  <c r="U23" i="5" s="1"/>
  <c r="AQ396" i="3"/>
  <c r="AQ392" i="3"/>
  <c r="AQ393" i="3"/>
  <c r="T23" i="5" s="1"/>
  <c r="AQ395" i="3"/>
  <c r="V23" i="5" s="1"/>
  <c r="AE394" i="3"/>
  <c r="U57" i="5" s="1"/>
  <c r="AE392" i="3"/>
  <c r="AE393" i="3"/>
  <c r="T57" i="5" s="1"/>
  <c r="AE395" i="3"/>
  <c r="V57" i="5" s="1"/>
  <c r="AE396" i="3"/>
  <c r="W396" i="3"/>
  <c r="S394" i="3"/>
  <c r="U48" i="5" s="1"/>
  <c r="S393" i="3"/>
  <c r="T48" i="5" s="1"/>
  <c r="S396" i="3"/>
  <c r="S395" i="3"/>
  <c r="V48" i="5" s="1"/>
  <c r="S392" i="3"/>
  <c r="O394" i="3"/>
  <c r="U45" i="5" s="1"/>
  <c r="O395" i="3"/>
  <c r="V45" i="5" s="1"/>
  <c r="O393" i="3"/>
  <c r="T45" i="5" s="1"/>
  <c r="O392" i="3"/>
  <c r="O396" i="3"/>
  <c r="CE388" i="3"/>
  <c r="BK389" i="3"/>
  <c r="AQ389" i="3"/>
  <c r="S388" i="3"/>
  <c r="DM387" i="3"/>
  <c r="DM389" i="3"/>
  <c r="DM385" i="3"/>
  <c r="DM386" i="3"/>
  <c r="DM388" i="3"/>
  <c r="CK385" i="3"/>
  <c r="CK387" i="3"/>
  <c r="CK388" i="3"/>
  <c r="CK386" i="3"/>
  <c r="CK389" i="3"/>
  <c r="CC387" i="3"/>
  <c r="CC389" i="3"/>
  <c r="CC385" i="3"/>
  <c r="CC390" i="3" s="1"/>
  <c r="CC399" i="3" s="1"/>
  <c r="CC386" i="3"/>
  <c r="CC388" i="3"/>
  <c r="BY387" i="3"/>
  <c r="BY386" i="3"/>
  <c r="BY389" i="3"/>
  <c r="BY388" i="3"/>
  <c r="BY385" i="3"/>
  <c r="BY390" i="3" s="1"/>
  <c r="BY399" i="3" s="1"/>
  <c r="BU387" i="3"/>
  <c r="BU389" i="3"/>
  <c r="BU385" i="3"/>
  <c r="BU386" i="3"/>
  <c r="BU388" i="3"/>
  <c r="BQ387" i="3"/>
  <c r="BQ386" i="3"/>
  <c r="BQ389" i="3"/>
  <c r="BQ388" i="3"/>
  <c r="BQ385" i="3"/>
  <c r="BM387" i="3"/>
  <c r="BM389" i="3"/>
  <c r="BM385" i="3"/>
  <c r="BM390" i="3" s="1"/>
  <c r="BM399" i="3" s="1"/>
  <c r="BM388" i="3"/>
  <c r="BM386" i="3"/>
  <c r="BI387" i="3"/>
  <c r="BI386" i="3"/>
  <c r="BI389" i="3"/>
  <c r="BI388" i="3"/>
  <c r="BI385" i="3"/>
  <c r="BI390" i="3" s="1"/>
  <c r="BI399" i="3" s="1"/>
  <c r="BE385" i="3"/>
  <c r="BE386" i="3"/>
  <c r="BE389" i="3"/>
  <c r="BE388" i="3"/>
  <c r="BE387" i="3"/>
  <c r="BA387" i="3"/>
  <c r="BA389" i="3"/>
  <c r="BA385" i="3"/>
  <c r="BA390" i="3" s="1"/>
  <c r="BA399" i="3" s="1"/>
  <c r="BA386" i="3"/>
  <c r="BA388" i="3"/>
  <c r="AW387" i="3"/>
  <c r="AW386" i="3"/>
  <c r="AW389" i="3"/>
  <c r="AW388" i="3"/>
  <c r="AW385" i="3"/>
  <c r="AS386" i="3"/>
  <c r="AS389" i="3"/>
  <c r="AS387" i="3"/>
  <c r="AS388" i="3"/>
  <c r="AS385" i="3"/>
  <c r="AS390" i="3" s="1"/>
  <c r="AS399" i="3" s="1"/>
  <c r="AO386" i="3"/>
  <c r="AO389" i="3"/>
  <c r="AO387" i="3"/>
  <c r="AO388" i="3"/>
  <c r="AO385" i="3"/>
  <c r="AK386" i="3"/>
  <c r="AK387" i="3"/>
  <c r="AK389" i="3"/>
  <c r="AK385" i="3"/>
  <c r="AK390" i="3" s="1"/>
  <c r="AK399" i="3" s="1"/>
  <c r="AK388" i="3"/>
  <c r="Y386" i="3"/>
  <c r="Y387" i="3"/>
  <c r="Y385" i="3"/>
  <c r="Y388" i="3"/>
  <c r="Y389" i="3"/>
  <c r="M388" i="3"/>
  <c r="M385" i="3"/>
  <c r="M389" i="3"/>
  <c r="M387" i="3"/>
  <c r="M386" i="3"/>
  <c r="I386" i="3"/>
  <c r="I389" i="3"/>
  <c r="I387" i="3"/>
  <c r="I388" i="3"/>
  <c r="I385" i="3"/>
  <c r="Y260" i="3"/>
  <c r="L260" i="3"/>
  <c r="Y259" i="3"/>
  <c r="G55" i="5" s="1"/>
  <c r="V259" i="3"/>
  <c r="G51" i="5" s="1"/>
  <c r="T257" i="3"/>
  <c r="E49" i="5" s="1"/>
  <c r="O259" i="3"/>
  <c r="G45" i="5" s="1"/>
  <c r="M257" i="3"/>
  <c r="E43" i="5" s="1"/>
  <c r="Y252" i="3"/>
  <c r="W250" i="3"/>
  <c r="S252" i="3"/>
  <c r="CF260" i="3"/>
  <c r="BX260" i="3"/>
  <c r="BP260" i="3"/>
  <c r="BG260" i="3"/>
  <c r="AV260" i="3"/>
  <c r="AN260" i="3"/>
  <c r="CM259" i="3"/>
  <c r="G76" i="5" s="1"/>
  <c r="CA259" i="3"/>
  <c r="G68" i="5" s="1"/>
  <c r="BS259" i="3"/>
  <c r="G37" i="5" s="1"/>
  <c r="BK259" i="3"/>
  <c r="G29" i="5" s="1"/>
  <c r="AY259" i="3"/>
  <c r="G11" i="5" s="1"/>
  <c r="AQ259" i="3"/>
  <c r="G23" i="5" s="1"/>
  <c r="CD258" i="3"/>
  <c r="F71" i="5" s="1"/>
  <c r="BV258" i="3"/>
  <c r="F63" i="5" s="1"/>
  <c r="BN258" i="3"/>
  <c r="F32" i="5" s="1"/>
  <c r="BE258" i="3"/>
  <c r="F17" i="5" s="1"/>
  <c r="AT258" i="3"/>
  <c r="F26" i="5" s="1"/>
  <c r="AH258" i="3"/>
  <c r="F58" i="5" s="1"/>
  <c r="BY257" i="3"/>
  <c r="E66" i="5" s="1"/>
  <c r="BQ257" i="3"/>
  <c r="E35" i="5" s="1"/>
  <c r="BI257" i="3"/>
  <c r="E19" i="5" s="1"/>
  <c r="AW257" i="3"/>
  <c r="AO257" i="3"/>
  <c r="CP256" i="3"/>
  <c r="CB256" i="3"/>
  <c r="BT256" i="3"/>
  <c r="BL256" i="3"/>
  <c r="AZ256" i="3"/>
  <c r="AR256" i="3"/>
  <c r="AB256" i="3"/>
  <c r="CK253" i="3"/>
  <c r="BZ253" i="3"/>
  <c r="BR253" i="3"/>
  <c r="BJ253" i="3"/>
  <c r="AX253" i="3"/>
  <c r="DM252" i="3"/>
  <c r="BU252" i="3"/>
  <c r="BA252" i="3"/>
  <c r="AE252" i="3"/>
  <c r="BX251" i="3"/>
  <c r="BG251" i="3"/>
  <c r="AN251" i="3"/>
  <c r="CA250" i="3"/>
  <c r="BK250" i="3"/>
  <c r="AQ250" i="3"/>
  <c r="CD249" i="3"/>
  <c r="BN249" i="3"/>
  <c r="AT249" i="3"/>
  <c r="AP301" i="3"/>
  <c r="BL308" i="3"/>
  <c r="CB308" i="3"/>
  <c r="V297" i="3"/>
  <c r="V302" i="3" s="1"/>
  <c r="V311" i="3" s="1"/>
  <c r="CJ256" i="3"/>
  <c r="CF259" i="3"/>
  <c r="G73" i="5" s="1"/>
  <c r="CB259" i="3"/>
  <c r="G69" i="5" s="1"/>
  <c r="BX259" i="3"/>
  <c r="G65" i="5" s="1"/>
  <c r="BT259" i="3"/>
  <c r="G38" i="5" s="1"/>
  <c r="BP259" i="3"/>
  <c r="G34" i="5" s="1"/>
  <c r="BL259" i="3"/>
  <c r="G30" i="5" s="1"/>
  <c r="BA256" i="3"/>
  <c r="CP250" i="3"/>
  <c r="CD252" i="3"/>
  <c r="BZ252" i="3"/>
  <c r="BV252" i="3"/>
  <c r="BR252" i="3"/>
  <c r="BN252" i="3"/>
  <c r="BJ252" i="3"/>
  <c r="BF249" i="3"/>
  <c r="DM305" i="3"/>
  <c r="J60" i="5" s="1"/>
  <c r="DM298" i="3"/>
  <c r="AW352" i="3"/>
  <c r="AY298" i="3"/>
  <c r="BA305" i="3"/>
  <c r="J13" i="5" s="1"/>
  <c r="BG307" i="3"/>
  <c r="BE300" i="3"/>
  <c r="CE298" i="3"/>
  <c r="CM305" i="3"/>
  <c r="J76" i="5" s="1"/>
  <c r="DN392" i="3"/>
  <c r="DN393" i="3"/>
  <c r="T61" i="5" s="1"/>
  <c r="DN394" i="3"/>
  <c r="U61" i="5" s="1"/>
  <c r="DN396" i="3"/>
  <c r="DN395" i="3"/>
  <c r="V61" i="5" s="1"/>
  <c r="CP392" i="3"/>
  <c r="CP393" i="3"/>
  <c r="T54" i="5" s="1"/>
  <c r="CP394" i="3"/>
  <c r="U54" i="5" s="1"/>
  <c r="CP395" i="3"/>
  <c r="V54" i="5" s="1"/>
  <c r="CP396" i="3"/>
  <c r="CD392" i="3"/>
  <c r="CD393" i="3"/>
  <c r="T71" i="5" s="1"/>
  <c r="CD394" i="3"/>
  <c r="U71" i="5" s="1"/>
  <c r="CD396" i="3"/>
  <c r="CD395" i="3"/>
  <c r="V71" i="5" s="1"/>
  <c r="BZ392" i="3"/>
  <c r="BZ395" i="3"/>
  <c r="V67" i="5" s="1"/>
  <c r="BZ396" i="3"/>
  <c r="BZ393" i="3"/>
  <c r="T67" i="5" s="1"/>
  <c r="BZ394" i="3"/>
  <c r="U67" i="5" s="1"/>
  <c r="BV392" i="3"/>
  <c r="BV393" i="3"/>
  <c r="T63" i="5" s="1"/>
  <c r="BV394" i="3"/>
  <c r="U63" i="5" s="1"/>
  <c r="BV396" i="3"/>
  <c r="BV395" i="3"/>
  <c r="V63" i="5" s="1"/>
  <c r="BR392" i="3"/>
  <c r="BR395" i="3"/>
  <c r="V36" i="5" s="1"/>
  <c r="BR396" i="3"/>
  <c r="BR393" i="3"/>
  <c r="T36" i="5" s="1"/>
  <c r="BR394" i="3"/>
  <c r="U36" i="5" s="1"/>
  <c r="BN392" i="3"/>
  <c r="BN393" i="3"/>
  <c r="T32" i="5" s="1"/>
  <c r="BN394" i="3"/>
  <c r="U32" i="5" s="1"/>
  <c r="BN396" i="3"/>
  <c r="BN395" i="3"/>
  <c r="V32" i="5" s="1"/>
  <c r="BJ392" i="3"/>
  <c r="BJ395" i="3"/>
  <c r="V20" i="5" s="1"/>
  <c r="BJ396" i="3"/>
  <c r="BJ393" i="3"/>
  <c r="T20" i="5" s="1"/>
  <c r="BJ394" i="3"/>
  <c r="U20" i="5" s="1"/>
  <c r="BF394" i="3"/>
  <c r="U18" i="5" s="1"/>
  <c r="BF393" i="3"/>
  <c r="T18" i="5" s="1"/>
  <c r="BF396" i="3"/>
  <c r="BF395" i="3"/>
  <c r="V18" i="5" s="1"/>
  <c r="BF392" i="3"/>
  <c r="AX392" i="3"/>
  <c r="AX395" i="3"/>
  <c r="AX396" i="3"/>
  <c r="AX393" i="3"/>
  <c r="AX394" i="3"/>
  <c r="AT392" i="3"/>
  <c r="AT393" i="3"/>
  <c r="T26" i="5" s="1"/>
  <c r="AT394" i="3"/>
  <c r="U26" i="5" s="1"/>
  <c r="AT396" i="3"/>
  <c r="AT395" i="3"/>
  <c r="V26" i="5" s="1"/>
  <c r="AP392" i="3"/>
  <c r="AP395" i="3"/>
  <c r="V22" i="5" s="1"/>
  <c r="AP396" i="3"/>
  <c r="AP393" i="3"/>
  <c r="T22" i="5" s="1"/>
  <c r="AP394" i="3"/>
  <c r="U22" i="5" s="1"/>
  <c r="AH392" i="3"/>
  <c r="AH393" i="3"/>
  <c r="T58" i="5" s="1"/>
  <c r="AH394" i="3"/>
  <c r="U58" i="5" s="1"/>
  <c r="AH396" i="3"/>
  <c r="AH395" i="3"/>
  <c r="V58" i="5" s="1"/>
  <c r="V394" i="3"/>
  <c r="U51" i="5" s="1"/>
  <c r="V392" i="3"/>
  <c r="V393" i="3"/>
  <c r="T51" i="5" s="1"/>
  <c r="V396" i="3"/>
  <c r="V395" i="3"/>
  <c r="V51" i="5" s="1"/>
  <c r="J396" i="3"/>
  <c r="CJ387" i="3"/>
  <c r="CJ386" i="3"/>
  <c r="CJ389" i="3"/>
  <c r="CJ388" i="3"/>
  <c r="CJ385" i="3"/>
  <c r="CJ390" i="3" s="1"/>
  <c r="CJ399" i="3" s="1"/>
  <c r="CF385" i="3"/>
  <c r="CF386" i="3"/>
  <c r="CF387" i="3"/>
  <c r="CF389" i="3"/>
  <c r="CF388" i="3"/>
  <c r="CB385" i="3"/>
  <c r="CB388" i="3"/>
  <c r="CB389" i="3"/>
  <c r="CB386" i="3"/>
  <c r="CB387" i="3"/>
  <c r="BX385" i="3"/>
  <c r="BX386" i="3"/>
  <c r="BX387" i="3"/>
  <c r="BX389" i="3"/>
  <c r="BX388" i="3"/>
  <c r="BT385" i="3"/>
  <c r="BT388" i="3"/>
  <c r="BT389" i="3"/>
  <c r="BT387" i="3"/>
  <c r="BT386" i="3"/>
  <c r="BP385" i="3"/>
  <c r="BP386" i="3"/>
  <c r="BP387" i="3"/>
  <c r="BP389" i="3"/>
  <c r="BP388" i="3"/>
  <c r="BL385" i="3"/>
  <c r="BL388" i="3"/>
  <c r="BL389" i="3"/>
  <c r="BL386" i="3"/>
  <c r="BL387" i="3"/>
  <c r="AZ385" i="3"/>
  <c r="AZ388" i="3"/>
  <c r="AZ389" i="3"/>
  <c r="AZ386" i="3"/>
  <c r="AZ387" i="3"/>
  <c r="AV385" i="3"/>
  <c r="AV386" i="3"/>
  <c r="AV387" i="3"/>
  <c r="AV389" i="3"/>
  <c r="AV388" i="3"/>
  <c r="AR388" i="3"/>
  <c r="AR385" i="3"/>
  <c r="AR389" i="3"/>
  <c r="AR387" i="3"/>
  <c r="AR386" i="3"/>
  <c r="AN388" i="3"/>
  <c r="AN385" i="3"/>
  <c r="AN389" i="3"/>
  <c r="AN386" i="3"/>
  <c r="AN387" i="3"/>
  <c r="AB388" i="3"/>
  <c r="AB385" i="3"/>
  <c r="AB390" i="3" s="1"/>
  <c r="AB399" i="3" s="1"/>
  <c r="AB389" i="3"/>
  <c r="AB387" i="3"/>
  <c r="AB386" i="3"/>
  <c r="T388" i="3"/>
  <c r="T385" i="3"/>
  <c r="T389" i="3"/>
  <c r="T386" i="3"/>
  <c r="T387" i="3"/>
  <c r="P388" i="3"/>
  <c r="P385" i="3"/>
  <c r="P386" i="3"/>
  <c r="P387" i="3"/>
  <c r="P389" i="3"/>
  <c r="L386" i="3"/>
  <c r="L387" i="3"/>
  <c r="L385" i="3"/>
  <c r="L388" i="3"/>
  <c r="L389" i="3"/>
  <c r="W260" i="3"/>
  <c r="J260" i="3"/>
  <c r="Y258" i="3"/>
  <c r="F55" i="5" s="1"/>
  <c r="V258" i="3"/>
  <c r="F51" i="5" s="1"/>
  <c r="T256" i="3"/>
  <c r="O258" i="3"/>
  <c r="F45" i="5" s="1"/>
  <c r="M256" i="3"/>
  <c r="Y251" i="3"/>
  <c r="W249" i="3"/>
  <c r="S251" i="3"/>
  <c r="CE260" i="3"/>
  <c r="BW260" i="3"/>
  <c r="BO260" i="3"/>
  <c r="BF260" i="3"/>
  <c r="AU260" i="3"/>
  <c r="AK260" i="3"/>
  <c r="CK259" i="3"/>
  <c r="G75" i="5" s="1"/>
  <c r="BZ259" i="3"/>
  <c r="G67" i="5" s="1"/>
  <c r="BR259" i="3"/>
  <c r="G36" i="5" s="1"/>
  <c r="BJ259" i="3"/>
  <c r="G20" i="5" s="1"/>
  <c r="AX259" i="3"/>
  <c r="AP259" i="3"/>
  <c r="G22" i="5" s="1"/>
  <c r="DM258" i="3"/>
  <c r="F60" i="5" s="1"/>
  <c r="CC258" i="3"/>
  <c r="F70" i="5" s="1"/>
  <c r="BU258" i="3"/>
  <c r="F62" i="5" s="1"/>
  <c r="BM258" i="3"/>
  <c r="F31" i="5" s="1"/>
  <c r="BA258" i="3"/>
  <c r="F13" i="5" s="1"/>
  <c r="AS258" i="3"/>
  <c r="F25" i="5" s="1"/>
  <c r="AE258" i="3"/>
  <c r="F57" i="5" s="1"/>
  <c r="CF257" i="3"/>
  <c r="E73" i="5" s="1"/>
  <c r="BX257" i="3"/>
  <c r="E65" i="5" s="1"/>
  <c r="BP257" i="3"/>
  <c r="E34" i="5" s="1"/>
  <c r="BG257" i="3"/>
  <c r="BG261" i="3" s="1"/>
  <c r="BG264" i="3" s="1"/>
  <c r="AV257" i="3"/>
  <c r="E28" i="5" s="1"/>
  <c r="AN257" i="3"/>
  <c r="E21" i="5" s="1"/>
  <c r="AY256" i="3"/>
  <c r="AQ256" i="3"/>
  <c r="CJ253" i="3"/>
  <c r="BY253" i="3"/>
  <c r="BQ253" i="3"/>
  <c r="BI253" i="3"/>
  <c r="AT253" i="3"/>
  <c r="CJ252" i="3"/>
  <c r="BQ252" i="3"/>
  <c r="AW252" i="3"/>
  <c r="CP251" i="3"/>
  <c r="BT251" i="3"/>
  <c r="AZ251" i="3"/>
  <c r="AB251" i="3"/>
  <c r="BW250" i="3"/>
  <c r="BF250" i="3"/>
  <c r="AK250" i="3"/>
  <c r="BZ249" i="3"/>
  <c r="BJ249" i="3"/>
  <c r="AP249" i="3"/>
  <c r="AT301" i="3"/>
  <c r="CD301" i="3"/>
  <c r="BP308" i="3"/>
  <c r="CF308" i="3"/>
  <c r="J299" i="3"/>
  <c r="S297" i="3"/>
  <c r="S302" i="3" s="1"/>
  <c r="S311" i="3" s="1"/>
  <c r="W299" i="3"/>
  <c r="AP299" i="3"/>
  <c r="CJ349" i="3"/>
  <c r="O74" i="5" s="1"/>
  <c r="CJ350" i="3"/>
  <c r="P74" i="5" s="1"/>
  <c r="CJ351" i="3"/>
  <c r="Q74" i="5" s="1"/>
  <c r="CJ348" i="3"/>
  <c r="CJ352" i="3"/>
  <c r="CC349" i="3"/>
  <c r="O70" i="5" s="1"/>
  <c r="CC350" i="3"/>
  <c r="P70" i="5" s="1"/>
  <c r="CC351" i="3"/>
  <c r="Q70" i="5" s="1"/>
  <c r="CC348" i="3"/>
  <c r="CC352" i="3"/>
  <c r="BY349" i="3"/>
  <c r="O66" i="5" s="1"/>
  <c r="BY350" i="3"/>
  <c r="P66" i="5" s="1"/>
  <c r="BY351" i="3"/>
  <c r="Q66" i="5" s="1"/>
  <c r="BY348" i="3"/>
  <c r="BY352" i="3"/>
  <c r="BU349" i="3"/>
  <c r="O62" i="5" s="1"/>
  <c r="BU350" i="3"/>
  <c r="P62" i="5" s="1"/>
  <c r="BU351" i="3"/>
  <c r="Q62" i="5" s="1"/>
  <c r="BU348" i="3"/>
  <c r="BU352" i="3"/>
  <c r="BQ349" i="3"/>
  <c r="O35" i="5" s="1"/>
  <c r="BQ350" i="3"/>
  <c r="P35" i="5" s="1"/>
  <c r="BQ351" i="3"/>
  <c r="Q35" i="5" s="1"/>
  <c r="BQ348" i="3"/>
  <c r="BQ352" i="3"/>
  <c r="BM349" i="3"/>
  <c r="O31" i="5" s="1"/>
  <c r="BM350" i="3"/>
  <c r="P31" i="5" s="1"/>
  <c r="BM351" i="3"/>
  <c r="Q31" i="5" s="1"/>
  <c r="BM348" i="3"/>
  <c r="BM352" i="3"/>
  <c r="BI349" i="3"/>
  <c r="O19" i="5" s="1"/>
  <c r="BI350" i="3"/>
  <c r="P19" i="5" s="1"/>
  <c r="BI351" i="3"/>
  <c r="Q19" i="5" s="1"/>
  <c r="BI348" i="3"/>
  <c r="BI352" i="3"/>
  <c r="AU349" i="3"/>
  <c r="O27" i="5" s="1"/>
  <c r="AU350" i="3"/>
  <c r="P27" i="5" s="1"/>
  <c r="AU351" i="3"/>
  <c r="Q27" i="5" s="1"/>
  <c r="AU348" i="3"/>
  <c r="AU352" i="3"/>
  <c r="AQ349" i="3"/>
  <c r="O23" i="5" s="1"/>
  <c r="AQ348" i="3"/>
  <c r="AQ350" i="3"/>
  <c r="P23" i="5" s="1"/>
  <c r="AQ351" i="3"/>
  <c r="Q23" i="5" s="1"/>
  <c r="AQ352" i="3"/>
  <c r="AE349" i="3"/>
  <c r="O57" i="5" s="1"/>
  <c r="AE348" i="3"/>
  <c r="AE350" i="3"/>
  <c r="P57" i="5" s="1"/>
  <c r="AE351" i="3"/>
  <c r="Q57" i="5" s="1"/>
  <c r="AE352" i="3"/>
  <c r="W352" i="3"/>
  <c r="S349" i="3"/>
  <c r="O48" i="5" s="1"/>
  <c r="S348" i="3"/>
  <c r="S350" i="3"/>
  <c r="P48" i="5" s="1"/>
  <c r="S351" i="3"/>
  <c r="Q48" i="5" s="1"/>
  <c r="S352" i="3"/>
  <c r="O349" i="3"/>
  <c r="O45" i="5" s="1"/>
  <c r="O350" i="3"/>
  <c r="P45" i="5" s="1"/>
  <c r="O351" i="3"/>
  <c r="Q45" i="5" s="1"/>
  <c r="O348" i="3"/>
  <c r="O352" i="3"/>
  <c r="CJ341" i="3"/>
  <c r="CJ344" i="3"/>
  <c r="CJ342" i="3"/>
  <c r="CJ345" i="3"/>
  <c r="CJ343" i="3"/>
  <c r="CC341" i="3"/>
  <c r="CC342" i="3"/>
  <c r="CC343" i="3"/>
  <c r="CC344" i="3"/>
  <c r="CC345" i="3"/>
  <c r="BY344" i="3"/>
  <c r="BY341" i="3"/>
  <c r="BY342" i="3"/>
  <c r="BY343" i="3"/>
  <c r="BY345" i="3"/>
  <c r="BU344" i="3"/>
  <c r="BU341" i="3"/>
  <c r="BU342" i="3"/>
  <c r="BU345" i="3"/>
  <c r="BU343" i="3"/>
  <c r="BQ344" i="3"/>
  <c r="BQ341" i="3"/>
  <c r="BQ342" i="3"/>
  <c r="BQ343" i="3"/>
  <c r="BQ345" i="3"/>
  <c r="BM344" i="3"/>
  <c r="BM341" i="3"/>
  <c r="BM342" i="3"/>
  <c r="BM345" i="3"/>
  <c r="BM343" i="3"/>
  <c r="BI344" i="3"/>
  <c r="BI341" i="3"/>
  <c r="BI342" i="3"/>
  <c r="BI343" i="3"/>
  <c r="BI345" i="3"/>
  <c r="AU344" i="3"/>
  <c r="AU341" i="3"/>
  <c r="AU346" i="3" s="1"/>
  <c r="AU355" i="3" s="1"/>
  <c r="AU342" i="3"/>
  <c r="AU345" i="3"/>
  <c r="AU343" i="3"/>
  <c r="AQ344" i="3"/>
  <c r="AQ341" i="3"/>
  <c r="AQ342" i="3"/>
  <c r="AQ343" i="3"/>
  <c r="AQ345" i="3"/>
  <c r="AE344" i="3"/>
  <c r="AE341" i="3"/>
  <c r="AE342" i="3"/>
  <c r="AE345" i="3"/>
  <c r="AE343" i="3"/>
  <c r="W342" i="3"/>
  <c r="W343" i="3"/>
  <c r="W344" i="3"/>
  <c r="W341" i="3"/>
  <c r="W345" i="3"/>
  <c r="S341" i="3"/>
  <c r="S342" i="3"/>
  <c r="S343" i="3"/>
  <c r="S344" i="3"/>
  <c r="S345" i="3"/>
  <c r="O341" i="3"/>
  <c r="O342" i="3"/>
  <c r="O344" i="3"/>
  <c r="O345" i="3"/>
  <c r="O343" i="3"/>
  <c r="I42" i="5"/>
  <c r="CM258" i="3"/>
  <c r="F76" i="5" s="1"/>
  <c r="CE258" i="3"/>
  <c r="F72" i="5" s="1"/>
  <c r="CA258" i="3"/>
  <c r="F68" i="5" s="1"/>
  <c r="BW258" i="3"/>
  <c r="F64" i="5" s="1"/>
  <c r="BS258" i="3"/>
  <c r="F37" i="5" s="1"/>
  <c r="BO258" i="3"/>
  <c r="F33" i="5" s="1"/>
  <c r="BK258" i="3"/>
  <c r="F29" i="5" s="1"/>
  <c r="BG259" i="3"/>
  <c r="CK252" i="3"/>
  <c r="CC251" i="3"/>
  <c r="BY251" i="3"/>
  <c r="BU251" i="3"/>
  <c r="BQ251" i="3"/>
  <c r="BM251" i="3"/>
  <c r="BI251" i="3"/>
  <c r="BE252" i="3"/>
  <c r="AH252" i="3"/>
  <c r="DN352" i="3"/>
  <c r="DN257" i="3"/>
  <c r="E61" i="5" s="1"/>
  <c r="DN252" i="3"/>
  <c r="C396" i="3"/>
  <c r="AW298" i="3"/>
  <c r="AZ300" i="3"/>
  <c r="BA351" i="3"/>
  <c r="Q13" i="5" s="1"/>
  <c r="AY343" i="3"/>
  <c r="BF305" i="3"/>
  <c r="J18" i="5" s="1"/>
  <c r="BE352" i="3"/>
  <c r="BG341" i="3"/>
  <c r="CF307" i="3"/>
  <c r="L73" i="5" s="1"/>
  <c r="CD300" i="3"/>
  <c r="S260" i="3"/>
  <c r="V253" i="3"/>
  <c r="I257" i="3"/>
  <c r="E39" i="5" s="1"/>
  <c r="S259" i="3"/>
  <c r="G48" i="5" s="1"/>
  <c r="P257" i="3"/>
  <c r="E46" i="5" s="1"/>
  <c r="L259" i="3"/>
  <c r="G42" i="5" s="1"/>
  <c r="J257" i="3"/>
  <c r="E40" i="5" s="1"/>
  <c r="V252" i="3"/>
  <c r="T250" i="3"/>
  <c r="CP260" i="3"/>
  <c r="AZ260" i="3"/>
  <c r="AR260" i="3"/>
  <c r="AB260" i="3"/>
  <c r="BF259" i="3"/>
  <c r="G18" i="5" s="1"/>
  <c r="AU259" i="3"/>
  <c r="G27" i="5" s="1"/>
  <c r="AK259" i="3"/>
  <c r="G59" i="5" s="1"/>
  <c r="CK258" i="3"/>
  <c r="F75" i="5" s="1"/>
  <c r="BZ258" i="3"/>
  <c r="F67" i="5" s="1"/>
  <c r="BR258" i="3"/>
  <c r="F36" i="5" s="1"/>
  <c r="BJ258" i="3"/>
  <c r="F20" i="5" s="1"/>
  <c r="AX258" i="3"/>
  <c r="AP258" i="3"/>
  <c r="F22" i="5" s="1"/>
  <c r="DM257" i="3"/>
  <c r="E60" i="5" s="1"/>
  <c r="CC257" i="3"/>
  <c r="E70" i="5" s="1"/>
  <c r="BU257" i="3"/>
  <c r="E62" i="5" s="1"/>
  <c r="BM257" i="3"/>
  <c r="E31" i="5" s="1"/>
  <c r="AS257" i="3"/>
  <c r="E25" i="5" s="1"/>
  <c r="AE257" i="3"/>
  <c r="E57" i="5" s="1"/>
  <c r="AV256" i="3"/>
  <c r="AN256" i="3"/>
  <c r="DN253" i="3"/>
  <c r="CD253" i="3"/>
  <c r="BV253" i="3"/>
  <c r="BN253" i="3"/>
  <c r="BE253" i="3"/>
  <c r="AP253" i="3"/>
  <c r="CC252" i="3"/>
  <c r="BM252" i="3"/>
  <c r="AS252" i="3"/>
  <c r="CF251" i="3"/>
  <c r="BP251" i="3"/>
  <c r="AV251" i="3"/>
  <c r="CM250" i="3"/>
  <c r="BS250" i="3"/>
  <c r="AY250" i="3"/>
  <c r="DN249" i="3"/>
  <c r="BV249" i="3"/>
  <c r="BE249" i="3"/>
  <c r="AH249" i="3"/>
  <c r="W301" i="3"/>
  <c r="AZ308" i="3"/>
  <c r="BT308" i="3"/>
  <c r="O297" i="3"/>
  <c r="O302" i="3" s="1"/>
  <c r="O311" i="3" s="1"/>
  <c r="AE297" i="3"/>
  <c r="AE302" i="3" s="1"/>
  <c r="AE311" i="3" s="1"/>
  <c r="BS297" i="3"/>
  <c r="BW297" i="3"/>
  <c r="CA297" i="3"/>
  <c r="I304" i="3"/>
  <c r="M306" i="3"/>
  <c r="K43" i="5" s="1"/>
  <c r="Y304" i="3"/>
  <c r="AB306" i="3"/>
  <c r="K56" i="5" s="1"/>
  <c r="AK304" i="3"/>
  <c r="AN306" i="3"/>
  <c r="K21" i="5" s="1"/>
  <c r="AO304" i="3"/>
  <c r="AR306" i="3"/>
  <c r="K24" i="5" s="1"/>
  <c r="AS304" i="3"/>
  <c r="AV306" i="3"/>
  <c r="K28" i="5" s="1"/>
  <c r="AX306" i="3"/>
  <c r="BJ306" i="3"/>
  <c r="K20" i="5" s="1"/>
  <c r="BK304" i="3"/>
  <c r="BN306" i="3"/>
  <c r="K32" i="5" s="1"/>
  <c r="BO304" i="3"/>
  <c r="BR306" i="3"/>
  <c r="K36" i="5" s="1"/>
  <c r="BS304" i="3"/>
  <c r="BV306" i="3"/>
  <c r="K63" i="5" s="1"/>
  <c r="BW304" i="3"/>
  <c r="BZ306" i="3"/>
  <c r="K67" i="5" s="1"/>
  <c r="CA304" i="3"/>
  <c r="CK306" i="3"/>
  <c r="K75" i="5" s="1"/>
  <c r="CP306" i="3"/>
  <c r="K54" i="5" s="1"/>
  <c r="DM304" i="3"/>
  <c r="P345" i="3"/>
  <c r="AX345" i="3"/>
  <c r="BJ345" i="3"/>
  <c r="BR345" i="3"/>
  <c r="BZ345" i="3"/>
  <c r="CK345" i="3"/>
  <c r="AR352" i="3"/>
  <c r="AB341" i="3"/>
  <c r="AK343" i="3"/>
  <c r="AR341" i="3"/>
  <c r="BO343" i="3"/>
  <c r="BW343" i="3"/>
  <c r="CP341" i="3"/>
  <c r="BS301" i="3"/>
  <c r="BW301" i="3"/>
  <c r="CA301" i="3"/>
  <c r="I308" i="3"/>
  <c r="AO308" i="3"/>
  <c r="AS308" i="3"/>
  <c r="I300" i="3"/>
  <c r="M298" i="3"/>
  <c r="Y300" i="3"/>
  <c r="AK300" i="3"/>
  <c r="AO300" i="3"/>
  <c r="AS300" i="3"/>
  <c r="AX298" i="3"/>
  <c r="BK300" i="3"/>
  <c r="BO300" i="3"/>
  <c r="BS300" i="3"/>
  <c r="BV298" i="3"/>
  <c r="BW300" i="3"/>
  <c r="BZ298" i="3"/>
  <c r="CA300" i="3"/>
  <c r="CK298" i="3"/>
  <c r="CP298" i="3"/>
  <c r="DM300" i="3"/>
  <c r="I307" i="3"/>
  <c r="L39" i="5" s="1"/>
  <c r="L307" i="3"/>
  <c r="L42" i="5" s="1"/>
  <c r="M305" i="3"/>
  <c r="J43" i="5" s="1"/>
  <c r="P305" i="3"/>
  <c r="J46" i="5" s="1"/>
  <c r="T305" i="3"/>
  <c r="J49" i="5" s="1"/>
  <c r="Y307" i="3"/>
  <c r="L55" i="5" s="1"/>
  <c r="AB305" i="3"/>
  <c r="J56" i="5" s="1"/>
  <c r="AK307" i="3"/>
  <c r="L59" i="5" s="1"/>
  <c r="AN305" i="3"/>
  <c r="J21" i="5" s="1"/>
  <c r="AO307" i="3"/>
  <c r="AR305" i="3"/>
  <c r="J24" i="5" s="1"/>
  <c r="AS307" i="3"/>
  <c r="L25" i="5" s="1"/>
  <c r="AV305" i="3"/>
  <c r="J28" i="5" s="1"/>
  <c r="AX305" i="3"/>
  <c r="BJ305" i="3"/>
  <c r="J20" i="5" s="1"/>
  <c r="BK307" i="3"/>
  <c r="L29" i="5" s="1"/>
  <c r="BN305" i="3"/>
  <c r="J32" i="5" s="1"/>
  <c r="BO307" i="3"/>
  <c r="L33" i="5" s="1"/>
  <c r="BR305" i="3"/>
  <c r="J36" i="5" s="1"/>
  <c r="BS307" i="3"/>
  <c r="L37" i="5" s="1"/>
  <c r="BV305" i="3"/>
  <c r="J63" i="5" s="1"/>
  <c r="BW307" i="3"/>
  <c r="L64" i="5" s="1"/>
  <c r="BZ305" i="3"/>
  <c r="J67" i="5" s="1"/>
  <c r="CA307" i="3"/>
  <c r="L68" i="5" s="1"/>
  <c r="CK305" i="3"/>
  <c r="J75" i="5" s="1"/>
  <c r="CP305" i="3"/>
  <c r="J54" i="5" s="1"/>
  <c r="DM307" i="3"/>
  <c r="L60" i="5" s="1"/>
  <c r="L345" i="3"/>
  <c r="BA352" i="3"/>
  <c r="L344" i="3"/>
  <c r="T342" i="3"/>
  <c r="T346" i="3" s="1"/>
  <c r="T355" i="3" s="1"/>
  <c r="CA344" i="3"/>
  <c r="CA341" i="3"/>
  <c r="CA342" i="3"/>
  <c r="BW344" i="3"/>
  <c r="BW341" i="3"/>
  <c r="BW346" i="3" s="1"/>
  <c r="BW355" i="3" s="1"/>
  <c r="BW342" i="3"/>
  <c r="BS344" i="3"/>
  <c r="BS341" i="3"/>
  <c r="BS342" i="3"/>
  <c r="BO344" i="3"/>
  <c r="BO341" i="3"/>
  <c r="BO342" i="3"/>
  <c r="BK344" i="3"/>
  <c r="BK341" i="3"/>
  <c r="BK342" i="3"/>
  <c r="AX342" i="3"/>
  <c r="AX343" i="3"/>
  <c r="AX344" i="3"/>
  <c r="AS344" i="3"/>
  <c r="AS341" i="3"/>
  <c r="AS342" i="3"/>
  <c r="AO344" i="3"/>
  <c r="AO341" i="3"/>
  <c r="AO342" i="3"/>
  <c r="AK344" i="3"/>
  <c r="AK341" i="3"/>
  <c r="AK342" i="3"/>
  <c r="Y344" i="3"/>
  <c r="Y341" i="3"/>
  <c r="Y342" i="3"/>
  <c r="M343" i="3"/>
  <c r="M344" i="3"/>
  <c r="I341" i="3"/>
  <c r="I342" i="3"/>
  <c r="I452" i="3"/>
  <c r="I451" i="3"/>
  <c r="I450" i="3"/>
  <c r="I455" i="3" s="1"/>
  <c r="I458" i="3" s="1"/>
  <c r="I454" i="3"/>
  <c r="I453" i="3"/>
  <c r="O252" i="3"/>
  <c r="O420" i="3"/>
  <c r="O251" i="3"/>
  <c r="O249" i="3"/>
  <c r="O250" i="3"/>
  <c r="O253" i="3"/>
  <c r="AW349" i="3"/>
  <c r="O10" i="5" s="1"/>
  <c r="AW351" i="3"/>
  <c r="Q10" i="5" s="1"/>
  <c r="AW350" i="3"/>
  <c r="P10" i="5" s="1"/>
  <c r="AZ342" i="3"/>
  <c r="AZ343" i="3"/>
  <c r="AZ344" i="3"/>
  <c r="BF349" i="3"/>
  <c r="O18" i="5" s="1"/>
  <c r="BF350" i="3"/>
  <c r="P18" i="5" s="1"/>
  <c r="BF348" i="3"/>
  <c r="CD351" i="3"/>
  <c r="Q71" i="5" s="1"/>
  <c r="CD348" i="3"/>
  <c r="CD349" i="3"/>
  <c r="O71" i="5" s="1"/>
  <c r="CD350" i="3"/>
  <c r="P71" i="5" s="1"/>
  <c r="CF343" i="3"/>
  <c r="CF344" i="3"/>
  <c r="CF341" i="3"/>
  <c r="CF346" i="3" s="1"/>
  <c r="CF355" i="3" s="1"/>
  <c r="DM394" i="3"/>
  <c r="U60" i="5" s="1"/>
  <c r="DM392" i="3"/>
  <c r="DM393" i="3"/>
  <c r="T60" i="5" s="1"/>
  <c r="DM395" i="3"/>
  <c r="V60" i="5" s="1"/>
  <c r="DM396" i="3"/>
  <c r="CK392" i="3"/>
  <c r="CK395" i="3"/>
  <c r="V75" i="5" s="1"/>
  <c r="CK396" i="3"/>
  <c r="CK393" i="3"/>
  <c r="T75" i="5" s="1"/>
  <c r="CK394" i="3"/>
  <c r="U75" i="5" s="1"/>
  <c r="CC394" i="3"/>
  <c r="U70" i="5" s="1"/>
  <c r="CC392" i="3"/>
  <c r="CC393" i="3"/>
  <c r="T70" i="5" s="1"/>
  <c r="CC395" i="3"/>
  <c r="V70" i="5" s="1"/>
  <c r="BY394" i="3"/>
  <c r="U66" i="5" s="1"/>
  <c r="BY395" i="3"/>
  <c r="V66" i="5" s="1"/>
  <c r="BY392" i="3"/>
  <c r="BY396" i="3"/>
  <c r="BY393" i="3"/>
  <c r="T66" i="5" s="1"/>
  <c r="BU394" i="3"/>
  <c r="U62" i="5" s="1"/>
  <c r="BU392" i="3"/>
  <c r="BU393" i="3"/>
  <c r="T62" i="5" s="1"/>
  <c r="BU395" i="3"/>
  <c r="V62" i="5" s="1"/>
  <c r="BU396" i="3"/>
  <c r="BQ394" i="3"/>
  <c r="U35" i="5" s="1"/>
  <c r="BQ395" i="3"/>
  <c r="V35" i="5" s="1"/>
  <c r="BQ396" i="3"/>
  <c r="BQ392" i="3"/>
  <c r="BQ393" i="3"/>
  <c r="T35" i="5" s="1"/>
  <c r="BM394" i="3"/>
  <c r="U31" i="5" s="1"/>
  <c r="BM392" i="3"/>
  <c r="BM393" i="3"/>
  <c r="T31" i="5" s="1"/>
  <c r="BM395" i="3"/>
  <c r="V31" i="5" s="1"/>
  <c r="BI394" i="3"/>
  <c r="U19" i="5" s="1"/>
  <c r="BI395" i="3"/>
  <c r="V19" i="5" s="1"/>
  <c r="BI392" i="3"/>
  <c r="BI396" i="3"/>
  <c r="BI393" i="3"/>
  <c r="T19" i="5" s="1"/>
  <c r="BE392" i="3"/>
  <c r="BE393" i="3"/>
  <c r="T17" i="5" s="1"/>
  <c r="BE394" i="3"/>
  <c r="U17" i="5" s="1"/>
  <c r="BE396" i="3"/>
  <c r="BE395" i="3"/>
  <c r="V17" i="5" s="1"/>
  <c r="BA394" i="3"/>
  <c r="U13" i="5" s="1"/>
  <c r="BA392" i="3"/>
  <c r="BA393" i="3"/>
  <c r="T13" i="5" s="1"/>
  <c r="BA395" i="3"/>
  <c r="V13" i="5" s="1"/>
  <c r="BA396" i="3"/>
  <c r="AW394" i="3"/>
  <c r="U10" i="5" s="1"/>
  <c r="AW395" i="3"/>
  <c r="V10" i="5" s="1"/>
  <c r="AW396" i="3"/>
  <c r="AW392" i="3"/>
  <c r="AW393" i="3"/>
  <c r="T10" i="5" s="1"/>
  <c r="AS394" i="3"/>
  <c r="U25" i="5" s="1"/>
  <c r="AS392" i="3"/>
  <c r="AS393" i="3"/>
  <c r="T25" i="5" s="1"/>
  <c r="AS395" i="3"/>
  <c r="V25" i="5" s="1"/>
  <c r="AO394" i="3"/>
  <c r="AO395" i="3"/>
  <c r="AO392" i="3"/>
  <c r="AO397" i="3" s="1"/>
  <c r="AO400" i="3" s="1"/>
  <c r="AO396" i="3"/>
  <c r="AO393" i="3"/>
  <c r="AK394" i="3"/>
  <c r="U59" i="5" s="1"/>
  <c r="AK393" i="3"/>
  <c r="T59" i="5" s="1"/>
  <c r="AK396" i="3"/>
  <c r="AK395" i="3"/>
  <c r="V59" i="5" s="1"/>
  <c r="AK392" i="3"/>
  <c r="Y394" i="3"/>
  <c r="U55" i="5" s="1"/>
  <c r="Y396" i="3"/>
  <c r="Y392" i="3"/>
  <c r="Y393" i="3"/>
  <c r="T55" i="5" s="1"/>
  <c r="M396" i="3"/>
  <c r="I394" i="3"/>
  <c r="U39" i="5" s="1"/>
  <c r="I392" i="3"/>
  <c r="I393" i="3"/>
  <c r="T39" i="5" s="1"/>
  <c r="I395" i="3"/>
  <c r="V39" i="5" s="1"/>
  <c r="I396" i="3"/>
  <c r="CM387" i="3"/>
  <c r="CM388" i="3"/>
  <c r="CM385" i="3"/>
  <c r="CM390" i="3" s="1"/>
  <c r="CM399" i="3" s="1"/>
  <c r="CM386" i="3"/>
  <c r="CM389" i="3"/>
  <c r="CE387" i="3"/>
  <c r="CE385" i="3"/>
  <c r="CE390" i="3" s="1"/>
  <c r="CE399" i="3" s="1"/>
  <c r="CE386" i="3"/>
  <c r="CE389" i="3"/>
  <c r="CA387" i="3"/>
  <c r="CA388" i="3"/>
  <c r="CA386" i="3"/>
  <c r="BW387" i="3"/>
  <c r="BW385" i="3"/>
  <c r="BW386" i="3"/>
  <c r="BW388" i="3"/>
  <c r="BW389" i="3"/>
  <c r="BS387" i="3"/>
  <c r="BS388" i="3"/>
  <c r="BS385" i="3"/>
  <c r="BS386" i="3"/>
  <c r="BS389" i="3"/>
  <c r="BO387" i="3"/>
  <c r="BO385" i="3"/>
  <c r="BO386" i="3"/>
  <c r="BO389" i="3"/>
  <c r="BO388" i="3"/>
  <c r="BK387" i="3"/>
  <c r="BK388" i="3"/>
  <c r="BK385" i="3"/>
  <c r="BK386" i="3"/>
  <c r="BG385" i="3"/>
  <c r="BG386" i="3"/>
  <c r="BG387" i="3"/>
  <c r="BG389" i="3"/>
  <c r="BG388" i="3"/>
  <c r="AY387" i="3"/>
  <c r="AY388" i="3"/>
  <c r="AY385" i="3"/>
  <c r="AY390" i="3" s="1"/>
  <c r="AY399" i="3" s="1"/>
  <c r="AY386" i="3"/>
  <c r="AY389" i="3"/>
  <c r="AU387" i="3"/>
  <c r="AU385" i="3"/>
  <c r="AU386" i="3"/>
  <c r="AU389" i="3"/>
  <c r="AQ386" i="3"/>
  <c r="AQ387" i="3"/>
  <c r="AQ385" i="3"/>
  <c r="AQ388" i="3"/>
  <c r="AE386" i="3"/>
  <c r="AE389" i="3"/>
  <c r="AE387" i="3"/>
  <c r="AE388" i="3"/>
  <c r="AE385" i="3"/>
  <c r="AE390" i="3" s="1"/>
  <c r="AE399" i="3" s="1"/>
  <c r="W388" i="3"/>
  <c r="W385" i="3"/>
  <c r="W386" i="3"/>
  <c r="W387" i="3"/>
  <c r="W389" i="3"/>
  <c r="S386" i="3"/>
  <c r="S387" i="3"/>
  <c r="S389" i="3"/>
  <c r="S385" i="3"/>
  <c r="S390" i="3" s="1"/>
  <c r="S399" i="3" s="1"/>
  <c r="O386" i="3"/>
  <c r="O389" i="3"/>
  <c r="O387" i="3"/>
  <c r="O388" i="3"/>
  <c r="O385" i="3"/>
  <c r="S253" i="3"/>
  <c r="I259" i="3"/>
  <c r="G39" i="5" s="1"/>
  <c r="Y257" i="3"/>
  <c r="E55" i="5" s="1"/>
  <c r="T259" i="3"/>
  <c r="G49" i="5" s="1"/>
  <c r="P259" i="3"/>
  <c r="G46" i="5" s="1"/>
  <c r="M259" i="3"/>
  <c r="G43" i="5" s="1"/>
  <c r="L257" i="3"/>
  <c r="E42" i="5" s="1"/>
  <c r="W252" i="3"/>
  <c r="V250" i="3"/>
  <c r="S250" i="3"/>
  <c r="DN260" i="3"/>
  <c r="CJ259" i="3"/>
  <c r="G74" i="5" s="1"/>
  <c r="BA259" i="3"/>
  <c r="G13" i="5" s="1"/>
  <c r="AW259" i="3"/>
  <c r="AS259" i="3"/>
  <c r="G25" i="5" s="1"/>
  <c r="AO259" i="3"/>
  <c r="CF258" i="3"/>
  <c r="F73" i="5" s="1"/>
  <c r="CB258" i="3"/>
  <c r="F69" i="5" s="1"/>
  <c r="BX258" i="3"/>
  <c r="F65" i="5" s="1"/>
  <c r="BT258" i="3"/>
  <c r="F38" i="5" s="1"/>
  <c r="BP258" i="3"/>
  <c r="F34" i="5" s="1"/>
  <c r="BL258" i="3"/>
  <c r="F30" i="5" s="1"/>
  <c r="BG258" i="3"/>
  <c r="AZ258" i="3"/>
  <c r="F12" i="5" s="1"/>
  <c r="AV258" i="3"/>
  <c r="F28" i="5" s="1"/>
  <c r="AR258" i="3"/>
  <c r="F24" i="5" s="1"/>
  <c r="AN258" i="3"/>
  <c r="F21" i="5" s="1"/>
  <c r="AB258" i="3"/>
  <c r="F56" i="5" s="1"/>
  <c r="CM257" i="3"/>
  <c r="E76" i="5" s="1"/>
  <c r="CE257" i="3"/>
  <c r="E72" i="5" s="1"/>
  <c r="CA257" i="3"/>
  <c r="E68" i="5" s="1"/>
  <c r="BW257" i="3"/>
  <c r="E64" i="5" s="1"/>
  <c r="BS257" i="3"/>
  <c r="E37" i="5" s="1"/>
  <c r="BO257" i="3"/>
  <c r="E33" i="5" s="1"/>
  <c r="BK257" i="3"/>
  <c r="E29" i="5" s="1"/>
  <c r="AK257" i="3"/>
  <c r="E59" i="5" s="1"/>
  <c r="DN256" i="3"/>
  <c r="CP253" i="3"/>
  <c r="BF252" i="3"/>
  <c r="AY252" i="3"/>
  <c r="AU252" i="3"/>
  <c r="AQ252" i="3"/>
  <c r="DN251" i="3"/>
  <c r="CK251" i="3"/>
  <c r="CD251" i="3"/>
  <c r="BZ251" i="3"/>
  <c r="BV251" i="3"/>
  <c r="BR251" i="3"/>
  <c r="BN251" i="3"/>
  <c r="BJ251" i="3"/>
  <c r="BE251" i="3"/>
  <c r="AX251" i="3"/>
  <c r="AT251" i="3"/>
  <c r="AP251" i="3"/>
  <c r="AH251" i="3"/>
  <c r="CC250" i="3"/>
  <c r="BY250" i="3"/>
  <c r="BU250" i="3"/>
  <c r="BQ250" i="3"/>
  <c r="BM250" i="3"/>
  <c r="BI250" i="3"/>
  <c r="AE250" i="3"/>
  <c r="CP249" i="3"/>
  <c r="CP254" i="3" s="1"/>
  <c r="CP263" i="3" s="1"/>
  <c r="M301" i="3"/>
  <c r="T301" i="3"/>
  <c r="AB301" i="3"/>
  <c r="AN301" i="3"/>
  <c r="AR301" i="3"/>
  <c r="AV301" i="3"/>
  <c r="AZ301" i="3"/>
  <c r="CP301" i="3"/>
  <c r="P308" i="3"/>
  <c r="AX308" i="3"/>
  <c r="BJ308" i="3"/>
  <c r="BN308" i="3"/>
  <c r="BR308" i="3"/>
  <c r="BV308" i="3"/>
  <c r="BZ308" i="3"/>
  <c r="CK308" i="3"/>
  <c r="I299" i="3"/>
  <c r="I302" i="3" s="1"/>
  <c r="I311" i="3" s="1"/>
  <c r="L299" i="3"/>
  <c r="L302" i="3" s="1"/>
  <c r="L311" i="3" s="1"/>
  <c r="M297" i="3"/>
  <c r="M302" i="3" s="1"/>
  <c r="M311" i="3" s="1"/>
  <c r="P297" i="3"/>
  <c r="P302" i="3" s="1"/>
  <c r="P311" i="3" s="1"/>
  <c r="T297" i="3"/>
  <c r="T302" i="3" s="1"/>
  <c r="T311" i="3" s="1"/>
  <c r="Y299" i="3"/>
  <c r="Y302" i="3" s="1"/>
  <c r="Y311" i="3" s="1"/>
  <c r="AB297" i="3"/>
  <c r="AB302" i="3" s="1"/>
  <c r="AB311" i="3" s="1"/>
  <c r="AK299" i="3"/>
  <c r="AK302" i="3" s="1"/>
  <c r="AK311" i="3" s="1"/>
  <c r="AN297" i="3"/>
  <c r="AN302" i="3" s="1"/>
  <c r="AN311" i="3" s="1"/>
  <c r="AO299" i="3"/>
  <c r="AO302" i="3" s="1"/>
  <c r="AO311" i="3" s="1"/>
  <c r="AR297" i="3"/>
  <c r="AR302" i="3" s="1"/>
  <c r="AR311" i="3" s="1"/>
  <c r="AS299" i="3"/>
  <c r="AS302" i="3" s="1"/>
  <c r="AS311" i="3" s="1"/>
  <c r="AV297" i="3"/>
  <c r="AV302" i="3" s="1"/>
  <c r="AV311" i="3" s="1"/>
  <c r="AW299" i="3"/>
  <c r="AX297" i="3"/>
  <c r="AX302" i="3" s="1"/>
  <c r="AX311" i="3" s="1"/>
  <c r="AY299" i="3"/>
  <c r="AZ297" i="3"/>
  <c r="AZ302" i="3" s="1"/>
  <c r="AZ311" i="3" s="1"/>
  <c r="BE297" i="3"/>
  <c r="BE302" i="3" s="1"/>
  <c r="BE311" i="3" s="1"/>
  <c r="BJ297" i="3"/>
  <c r="BJ302" i="3" s="1"/>
  <c r="BJ311" i="3" s="1"/>
  <c r="BK299" i="3"/>
  <c r="BK302" i="3" s="1"/>
  <c r="BK311" i="3" s="1"/>
  <c r="BN297" i="3"/>
  <c r="BN302" i="3" s="1"/>
  <c r="BN311" i="3" s="1"/>
  <c r="BO299" i="3"/>
  <c r="BO302" i="3" s="1"/>
  <c r="BO311" i="3" s="1"/>
  <c r="BR297" i="3"/>
  <c r="BR302" i="3" s="1"/>
  <c r="BR311" i="3" s="1"/>
  <c r="BS299" i="3"/>
  <c r="BV297" i="3"/>
  <c r="BV302" i="3" s="1"/>
  <c r="BV311" i="3" s="1"/>
  <c r="BW299" i="3"/>
  <c r="BZ297" i="3"/>
  <c r="BZ302" i="3" s="1"/>
  <c r="BZ311" i="3" s="1"/>
  <c r="CA299" i="3"/>
  <c r="CD297" i="3"/>
  <c r="CD302" i="3" s="1"/>
  <c r="CD311" i="3" s="1"/>
  <c r="CE299" i="3"/>
  <c r="CK297" i="3"/>
  <c r="CK302" i="3" s="1"/>
  <c r="CK311" i="3" s="1"/>
  <c r="CP297" i="3"/>
  <c r="CP302" i="3" s="1"/>
  <c r="CP311" i="3" s="1"/>
  <c r="DM299" i="3"/>
  <c r="I306" i="3"/>
  <c r="K39" i="5" s="1"/>
  <c r="L306" i="3"/>
  <c r="K42" i="5" s="1"/>
  <c r="M304" i="3"/>
  <c r="P304" i="3"/>
  <c r="T304" i="3"/>
  <c r="Y306" i="3"/>
  <c r="K55" i="5" s="1"/>
  <c r="AB304" i="3"/>
  <c r="AK306" i="3"/>
  <c r="K59" i="5" s="1"/>
  <c r="AN304" i="3"/>
  <c r="AO306" i="3"/>
  <c r="AR304" i="3"/>
  <c r="AS306" i="3"/>
  <c r="K25" i="5" s="1"/>
  <c r="AV304" i="3"/>
  <c r="AX304" i="3"/>
  <c r="AX309" i="3" s="1"/>
  <c r="AX312" i="3" s="1"/>
  <c r="BA306" i="3"/>
  <c r="K13" i="5" s="1"/>
  <c r="BF306" i="3"/>
  <c r="K18" i="5" s="1"/>
  <c r="BG304" i="3"/>
  <c r="BG309" i="3" s="1"/>
  <c r="BG312" i="3" s="1"/>
  <c r="BJ304" i="3"/>
  <c r="BK306" i="3"/>
  <c r="K29" i="5" s="1"/>
  <c r="BN304" i="3"/>
  <c r="BO306" i="3"/>
  <c r="K33" i="5" s="1"/>
  <c r="BR304" i="3"/>
  <c r="BS306" i="3"/>
  <c r="K37" i="5" s="1"/>
  <c r="BV304" i="3"/>
  <c r="BW306" i="3"/>
  <c r="K64" i="5" s="1"/>
  <c r="BZ304" i="3"/>
  <c r="CA306" i="3"/>
  <c r="K68" i="5" s="1"/>
  <c r="CF304" i="3"/>
  <c r="CK304" i="3"/>
  <c r="CM306" i="3"/>
  <c r="K76" i="5" s="1"/>
  <c r="CP304" i="3"/>
  <c r="DM306" i="3"/>
  <c r="K60" i="5" s="1"/>
  <c r="M345" i="3"/>
  <c r="T345" i="3"/>
  <c r="AN345" i="3"/>
  <c r="AV345" i="3"/>
  <c r="AZ345" i="3"/>
  <c r="BG345" i="3"/>
  <c r="CF345" i="3"/>
  <c r="M341" i="3"/>
  <c r="M346" i="3" s="1"/>
  <c r="M355" i="3" s="1"/>
  <c r="Y343" i="3"/>
  <c r="BK343" i="3"/>
  <c r="BS343" i="3"/>
  <c r="CA343" i="3"/>
  <c r="CA389" i="3"/>
  <c r="CC396" i="3"/>
  <c r="AH420" i="3"/>
  <c r="CP351" i="3"/>
  <c r="Q54" i="5" s="1"/>
  <c r="CP348" i="3"/>
  <c r="CP350" i="3"/>
  <c r="P54" i="5" s="1"/>
  <c r="CP352" i="3"/>
  <c r="CK351" i="3"/>
  <c r="Q75" i="5" s="1"/>
  <c r="CK348" i="3"/>
  <c r="CK349" i="3"/>
  <c r="O75" i="5" s="1"/>
  <c r="CK350" i="3"/>
  <c r="P75" i="5" s="1"/>
  <c r="BZ351" i="3"/>
  <c r="Q67" i="5" s="1"/>
  <c r="BZ348" i="3"/>
  <c r="BZ349" i="3"/>
  <c r="O67" i="5" s="1"/>
  <c r="BZ350" i="3"/>
  <c r="P67" i="5" s="1"/>
  <c r="BV351" i="3"/>
  <c r="Q63" i="5" s="1"/>
  <c r="BV348" i="3"/>
  <c r="BV349" i="3"/>
  <c r="O63" i="5" s="1"/>
  <c r="BV350" i="3"/>
  <c r="P63" i="5" s="1"/>
  <c r="BR351" i="3"/>
  <c r="Q36" i="5" s="1"/>
  <c r="BR348" i="3"/>
  <c r="BR349" i="3"/>
  <c r="O36" i="5" s="1"/>
  <c r="BR350" i="3"/>
  <c r="P36" i="5" s="1"/>
  <c r="BN351" i="3"/>
  <c r="Q32" i="5" s="1"/>
  <c r="BN348" i="3"/>
  <c r="BN349" i="3"/>
  <c r="O32" i="5" s="1"/>
  <c r="BN350" i="3"/>
  <c r="P32" i="5" s="1"/>
  <c r="BJ351" i="3"/>
  <c r="Q20" i="5" s="1"/>
  <c r="BJ348" i="3"/>
  <c r="BJ349" i="3"/>
  <c r="O20" i="5" s="1"/>
  <c r="BJ350" i="3"/>
  <c r="P20" i="5" s="1"/>
  <c r="AV351" i="3"/>
  <c r="Q28" i="5" s="1"/>
  <c r="AV350" i="3"/>
  <c r="P28" i="5" s="1"/>
  <c r="AV348" i="3"/>
  <c r="AV349" i="3"/>
  <c r="O28" i="5" s="1"/>
  <c r="AR351" i="3"/>
  <c r="Q24" i="5" s="1"/>
  <c r="AR348" i="3"/>
  <c r="AR349" i="3"/>
  <c r="O24" i="5" s="1"/>
  <c r="AN351" i="3"/>
  <c r="Q21" i="5" s="1"/>
  <c r="AN350" i="3"/>
  <c r="P21" i="5" s="1"/>
  <c r="AN349" i="3"/>
  <c r="O21" i="5" s="1"/>
  <c r="AB351" i="3"/>
  <c r="Q56" i="5" s="1"/>
  <c r="AB348" i="3"/>
  <c r="AB349" i="3"/>
  <c r="O56" i="5" s="1"/>
  <c r="AB350" i="3"/>
  <c r="P56" i="5" s="1"/>
  <c r="L349" i="3"/>
  <c r="O42" i="5" s="1"/>
  <c r="L348" i="3"/>
  <c r="L350" i="3"/>
  <c r="P42" i="5" s="1"/>
  <c r="CP344" i="3"/>
  <c r="CP343" i="3"/>
  <c r="CP342" i="3"/>
  <c r="CK344" i="3"/>
  <c r="CK342" i="3"/>
  <c r="CK341" i="3"/>
  <c r="CK346" i="3" s="1"/>
  <c r="CK355" i="3" s="1"/>
  <c r="BZ342" i="3"/>
  <c r="BZ346" i="3" s="1"/>
  <c r="BZ355" i="3" s="1"/>
  <c r="BZ343" i="3"/>
  <c r="BZ344" i="3"/>
  <c r="BV342" i="3"/>
  <c r="BV343" i="3"/>
  <c r="BV344" i="3"/>
  <c r="BR342" i="3"/>
  <c r="BR346" i="3" s="1"/>
  <c r="BR355" i="3" s="1"/>
  <c r="BR343" i="3"/>
  <c r="BR344" i="3"/>
  <c r="BN342" i="3"/>
  <c r="BN343" i="3"/>
  <c r="BN344" i="3"/>
  <c r="BJ342" i="3"/>
  <c r="BJ346" i="3" s="1"/>
  <c r="BJ355" i="3" s="1"/>
  <c r="BJ343" i="3"/>
  <c r="BJ344" i="3"/>
  <c r="AV342" i="3"/>
  <c r="AV346" i="3" s="1"/>
  <c r="AV355" i="3" s="1"/>
  <c r="AV343" i="3"/>
  <c r="AV344" i="3"/>
  <c r="AR342" i="3"/>
  <c r="AR343" i="3"/>
  <c r="AR344" i="3"/>
  <c r="AN342" i="3"/>
  <c r="AN346" i="3" s="1"/>
  <c r="AN355" i="3" s="1"/>
  <c r="AN343" i="3"/>
  <c r="AN344" i="3"/>
  <c r="AB342" i="3"/>
  <c r="AB343" i="3"/>
  <c r="AB344" i="3"/>
  <c r="T343" i="3"/>
  <c r="T344" i="3"/>
  <c r="P343" i="3"/>
  <c r="P344" i="3"/>
  <c r="L341" i="3"/>
  <c r="L342" i="3"/>
  <c r="J251" i="3"/>
  <c r="J420" i="3"/>
  <c r="J249" i="3"/>
  <c r="J254" i="3" s="1"/>
  <c r="J263" i="3" s="1"/>
  <c r="J253" i="3"/>
  <c r="J250" i="3"/>
  <c r="J252" i="3"/>
  <c r="DN351" i="3"/>
  <c r="Q61" i="5" s="1"/>
  <c r="DN348" i="3"/>
  <c r="DN349" i="3"/>
  <c r="O61" i="5" s="1"/>
  <c r="DN350" i="3"/>
  <c r="P61" i="5" s="1"/>
  <c r="DN344" i="3"/>
  <c r="DN341" i="3"/>
  <c r="DN346" i="3" s="1"/>
  <c r="DN355" i="3" s="1"/>
  <c r="DN342" i="3"/>
  <c r="DN343" i="3"/>
  <c r="BA349" i="3"/>
  <c r="O13" i="5" s="1"/>
  <c r="BA348" i="3"/>
  <c r="BA350" i="3"/>
  <c r="P13" i="5" s="1"/>
  <c r="AY344" i="3"/>
  <c r="AY341" i="3"/>
  <c r="AY342" i="3"/>
  <c r="BE351" i="3"/>
  <c r="Q17" i="5" s="1"/>
  <c r="BE348" i="3"/>
  <c r="BE349" i="3"/>
  <c r="O17" i="5" s="1"/>
  <c r="BE350" i="3"/>
  <c r="P17" i="5" s="1"/>
  <c r="BG342" i="3"/>
  <c r="BG343" i="3"/>
  <c r="BG344" i="3"/>
  <c r="CE341" i="3"/>
  <c r="CE343" i="3"/>
  <c r="CE344" i="3"/>
  <c r="CM349" i="3"/>
  <c r="O76" i="5" s="1"/>
  <c r="CM350" i="3"/>
  <c r="P76" i="5" s="1"/>
  <c r="CM348" i="3"/>
  <c r="CM351" i="3"/>
  <c r="Q76" i="5" s="1"/>
  <c r="CM352" i="3"/>
  <c r="CJ394" i="3"/>
  <c r="U74" i="5" s="1"/>
  <c r="CJ395" i="3"/>
  <c r="V74" i="5" s="1"/>
  <c r="CJ396" i="3"/>
  <c r="CJ392" i="3"/>
  <c r="CF392" i="3"/>
  <c r="CF394" i="3"/>
  <c r="U73" i="5" s="1"/>
  <c r="CF395" i="3"/>
  <c r="V73" i="5" s="1"/>
  <c r="CF393" i="3"/>
  <c r="T73" i="5" s="1"/>
  <c r="CF396" i="3"/>
  <c r="CB392" i="3"/>
  <c r="CB393" i="3"/>
  <c r="T69" i="5" s="1"/>
  <c r="CB394" i="3"/>
  <c r="U69" i="5" s="1"/>
  <c r="CB396" i="3"/>
  <c r="CB395" i="3"/>
  <c r="V69" i="5" s="1"/>
  <c r="BX392" i="3"/>
  <c r="BX394" i="3"/>
  <c r="U65" i="5" s="1"/>
  <c r="BX395" i="3"/>
  <c r="V65" i="5" s="1"/>
  <c r="BX396" i="3"/>
  <c r="BX393" i="3"/>
  <c r="T65" i="5" s="1"/>
  <c r="BT392" i="3"/>
  <c r="BT393" i="3"/>
  <c r="T38" i="5" s="1"/>
  <c r="BT394" i="3"/>
  <c r="U38" i="5" s="1"/>
  <c r="BT395" i="3"/>
  <c r="V38" i="5" s="1"/>
  <c r="BT396" i="3"/>
  <c r="BP392" i="3"/>
  <c r="BP394" i="3"/>
  <c r="U34" i="5" s="1"/>
  <c r="BP395" i="3"/>
  <c r="V34" i="5" s="1"/>
  <c r="BP393" i="3"/>
  <c r="T34" i="5" s="1"/>
  <c r="BP396" i="3"/>
  <c r="BL392" i="3"/>
  <c r="BL393" i="3"/>
  <c r="T30" i="5" s="1"/>
  <c r="BL394" i="3"/>
  <c r="U30" i="5" s="1"/>
  <c r="BL396" i="3"/>
  <c r="AZ392" i="3"/>
  <c r="AZ393" i="3"/>
  <c r="T12" i="5" s="1"/>
  <c r="AZ394" i="3"/>
  <c r="U12" i="5" s="1"/>
  <c r="AZ395" i="3"/>
  <c r="V12" i="5" s="1"/>
  <c r="AZ396" i="3"/>
  <c r="AV392" i="3"/>
  <c r="AV394" i="3"/>
  <c r="U28" i="5" s="1"/>
  <c r="AV395" i="3"/>
  <c r="V28" i="5" s="1"/>
  <c r="AV393" i="3"/>
  <c r="T28" i="5" s="1"/>
  <c r="AV396" i="3"/>
  <c r="AR392" i="3"/>
  <c r="AR393" i="3"/>
  <c r="T24" i="5" s="1"/>
  <c r="AR394" i="3"/>
  <c r="U24" i="5" s="1"/>
  <c r="AR396" i="3"/>
  <c r="AR395" i="3"/>
  <c r="V24" i="5" s="1"/>
  <c r="AN392" i="3"/>
  <c r="AN394" i="3"/>
  <c r="U21" i="5" s="1"/>
  <c r="AN395" i="3"/>
  <c r="V21" i="5" s="1"/>
  <c r="AN396" i="3"/>
  <c r="AN393" i="3"/>
  <c r="T21" i="5" s="1"/>
  <c r="AB392" i="3"/>
  <c r="AB393" i="3"/>
  <c r="T56" i="5" s="1"/>
  <c r="AB394" i="3"/>
  <c r="U56" i="5" s="1"/>
  <c r="AB395" i="3"/>
  <c r="V56" i="5" s="1"/>
  <c r="AB396" i="3"/>
  <c r="T396" i="3"/>
  <c r="P396" i="3"/>
  <c r="L394" i="3"/>
  <c r="U42" i="5" s="1"/>
  <c r="L396" i="3"/>
  <c r="L392" i="3"/>
  <c r="L393" i="3"/>
  <c r="T42" i="5" s="1"/>
  <c r="L395" i="3"/>
  <c r="V42" i="5" s="1"/>
  <c r="DN385" i="3"/>
  <c r="DN386" i="3"/>
  <c r="DN389" i="3"/>
  <c r="DN388" i="3"/>
  <c r="CP385" i="3"/>
  <c r="CP388" i="3"/>
  <c r="CP389" i="3"/>
  <c r="CP386" i="3"/>
  <c r="CP387" i="3"/>
  <c r="CD385" i="3"/>
  <c r="CD386" i="3"/>
  <c r="CD387" i="3"/>
  <c r="CD388" i="3"/>
  <c r="CD389" i="3"/>
  <c r="BZ385" i="3"/>
  <c r="BZ390" i="3" s="1"/>
  <c r="BZ399" i="3" s="1"/>
  <c r="BZ387" i="3"/>
  <c r="BZ388" i="3"/>
  <c r="BZ386" i="3"/>
  <c r="BZ389" i="3"/>
  <c r="BV385" i="3"/>
  <c r="BV386" i="3"/>
  <c r="BV389" i="3"/>
  <c r="BV387" i="3"/>
  <c r="BV388" i="3"/>
  <c r="BR385" i="3"/>
  <c r="BR387" i="3"/>
  <c r="BR388" i="3"/>
  <c r="BR386" i="3"/>
  <c r="BR389" i="3"/>
  <c r="BN385" i="3"/>
  <c r="BN386" i="3"/>
  <c r="BN387" i="3"/>
  <c r="BN388" i="3"/>
  <c r="BN389" i="3"/>
  <c r="BJ385" i="3"/>
  <c r="BJ390" i="3" s="1"/>
  <c r="BJ399" i="3" s="1"/>
  <c r="BJ387" i="3"/>
  <c r="BJ388" i="3"/>
  <c r="BJ386" i="3"/>
  <c r="BJ389" i="3"/>
  <c r="BF387" i="3"/>
  <c r="BF385" i="3"/>
  <c r="BF386" i="3"/>
  <c r="BF388" i="3"/>
  <c r="BF389" i="3"/>
  <c r="AX385" i="3"/>
  <c r="AX387" i="3"/>
  <c r="AX388" i="3"/>
  <c r="AX386" i="3"/>
  <c r="AX389" i="3"/>
  <c r="AT388" i="3"/>
  <c r="AT385" i="3"/>
  <c r="AT390" i="3" s="1"/>
  <c r="AT399" i="3" s="1"/>
  <c r="AT386" i="3"/>
  <c r="AT387" i="3"/>
  <c r="AT389" i="3"/>
  <c r="AP388" i="3"/>
  <c r="AP385" i="3"/>
  <c r="AP386" i="3"/>
  <c r="AP387" i="3"/>
  <c r="AP389" i="3"/>
  <c r="AH388" i="3"/>
  <c r="AH385" i="3"/>
  <c r="AH386" i="3"/>
  <c r="AH387" i="3"/>
  <c r="AH389" i="3"/>
  <c r="V386" i="3"/>
  <c r="V389" i="3"/>
  <c r="V387" i="3"/>
  <c r="V388" i="3"/>
  <c r="V385" i="3"/>
  <c r="J388" i="3"/>
  <c r="J385" i="3"/>
  <c r="J390" i="3" s="1"/>
  <c r="J399" i="3" s="1"/>
  <c r="J386" i="3"/>
  <c r="J387" i="3"/>
  <c r="J389" i="3"/>
  <c r="I260" i="3"/>
  <c r="T260" i="3"/>
  <c r="M260" i="3"/>
  <c r="W253" i="3"/>
  <c r="I258" i="3"/>
  <c r="F39" i="5" s="1"/>
  <c r="Y256" i="3"/>
  <c r="T258" i="3"/>
  <c r="F49" i="5" s="1"/>
  <c r="P258" i="3"/>
  <c r="F46" i="5" s="1"/>
  <c r="M258" i="3"/>
  <c r="F43" i="5" s="1"/>
  <c r="L256" i="3"/>
  <c r="W251" i="3"/>
  <c r="V249" i="3"/>
  <c r="V254" i="3" s="1"/>
  <c r="V263" i="3" s="1"/>
  <c r="S249" i="3"/>
  <c r="S254" i="3" s="1"/>
  <c r="S263" i="3" s="1"/>
  <c r="CJ260" i="3"/>
  <c r="BA260" i="3"/>
  <c r="AW260" i="3"/>
  <c r="AS260" i="3"/>
  <c r="AO260" i="3"/>
  <c r="AZ259" i="3"/>
  <c r="G12" i="5" s="1"/>
  <c r="AV259" i="3"/>
  <c r="G28" i="5" s="1"/>
  <c r="AR259" i="3"/>
  <c r="G24" i="5" s="1"/>
  <c r="AN259" i="3"/>
  <c r="G21" i="5" s="1"/>
  <c r="AB259" i="3"/>
  <c r="G56" i="5" s="1"/>
  <c r="AK258" i="3"/>
  <c r="F59" i="5" s="1"/>
  <c r="AW256" i="3"/>
  <c r="AS256" i="3"/>
  <c r="AO256" i="3"/>
  <c r="AO261" i="3" s="1"/>
  <c r="AO264" i="3" s="1"/>
  <c r="BF253" i="3"/>
  <c r="AY253" i="3"/>
  <c r="AU253" i="3"/>
  <c r="AQ253" i="3"/>
  <c r="AX252" i="3"/>
  <c r="AT252" i="3"/>
  <c r="AP252" i="3"/>
  <c r="AE251" i="3"/>
  <c r="AY249" i="3"/>
  <c r="AY254" i="3" s="1"/>
  <c r="AY263" i="3" s="1"/>
  <c r="AU249" i="3"/>
  <c r="AU254" i="3" s="1"/>
  <c r="AU263" i="3" s="1"/>
  <c r="AQ249" i="3"/>
  <c r="AQ254" i="3" s="1"/>
  <c r="AQ263" i="3" s="1"/>
  <c r="I301" i="3"/>
  <c r="AO301" i="3"/>
  <c r="AS301" i="3"/>
  <c r="AW301" i="3"/>
  <c r="DM301" i="3"/>
  <c r="L308" i="3"/>
  <c r="Y308" i="3"/>
  <c r="AK308" i="3"/>
  <c r="BF308" i="3"/>
  <c r="BK308" i="3"/>
  <c r="BO308" i="3"/>
  <c r="BS308" i="3"/>
  <c r="BW308" i="3"/>
  <c r="CA308" i="3"/>
  <c r="CM308" i="3"/>
  <c r="I345" i="3"/>
  <c r="AO345" i="3"/>
  <c r="AS345" i="3"/>
  <c r="L352" i="3"/>
  <c r="BF352" i="3"/>
  <c r="I344" i="3"/>
  <c r="P342" i="3"/>
  <c r="P346" i="3" s="1"/>
  <c r="P355" i="3" s="1"/>
  <c r="AO343" i="3"/>
  <c r="BN341" i="3"/>
  <c r="BN346" i="3" s="1"/>
  <c r="BN355" i="3" s="1"/>
  <c r="BV341" i="3"/>
  <c r="BV346" i="3" s="1"/>
  <c r="BV355" i="3" s="1"/>
  <c r="CE342" i="3"/>
  <c r="L351" i="3"/>
  <c r="Q42" i="5" s="1"/>
  <c r="AN348" i="3"/>
  <c r="BF351" i="3"/>
  <c r="Q18" i="5" s="1"/>
  <c r="AU388" i="3"/>
  <c r="CA385" i="3"/>
  <c r="CA390" i="3" s="1"/>
  <c r="CA399" i="3" s="1"/>
  <c r="Y395" i="3"/>
  <c r="V55" i="5" s="1"/>
  <c r="CJ393" i="3"/>
  <c r="T74" i="5" s="1"/>
  <c r="I443" i="3"/>
  <c r="I444" i="3"/>
  <c r="I447" i="3"/>
  <c r="I446" i="3"/>
  <c r="I445" i="3"/>
  <c r="CL456" i="3"/>
  <c r="D52" i="1"/>
  <c r="E52" i="6" s="1"/>
  <c r="E50" i="1"/>
  <c r="F50" i="6" s="1"/>
  <c r="F41" i="1"/>
  <c r="G41" i="6" s="1"/>
  <c r="F46" i="1"/>
  <c r="G46" i="6" s="1"/>
  <c r="F53" i="1"/>
  <c r="G53" i="6" s="1"/>
  <c r="CL451" i="3"/>
  <c r="D50" i="1"/>
  <c r="E50" i="6" s="1"/>
  <c r="E44" i="1"/>
  <c r="F44" i="6" s="1"/>
  <c r="E49" i="1"/>
  <c r="F49" i="6" s="1"/>
  <c r="F40" i="1"/>
  <c r="G40" i="6" s="1"/>
  <c r="F47" i="1"/>
  <c r="G47" i="6" s="1"/>
  <c r="F52" i="1"/>
  <c r="G52" i="6" s="1"/>
  <c r="F43" i="1"/>
  <c r="G43" i="6" s="1"/>
  <c r="C16" i="1"/>
  <c r="D16" i="6" s="1"/>
  <c r="C14" i="1"/>
  <c r="D14" i="6" s="1"/>
  <c r="E47" i="1"/>
  <c r="F47" i="6" s="1"/>
  <c r="F50" i="1"/>
  <c r="G50" i="6" s="1"/>
  <c r="E46" i="1"/>
  <c r="F46" i="6" s="1"/>
  <c r="E52" i="1"/>
  <c r="F52" i="6" s="1"/>
  <c r="F44" i="1"/>
  <c r="G44" i="6" s="1"/>
  <c r="F49" i="1"/>
  <c r="G49" i="6" s="1"/>
  <c r="F14" i="1"/>
  <c r="G14" i="6" s="1"/>
  <c r="E14" i="1"/>
  <c r="F14" i="6" s="1"/>
  <c r="D15" i="1"/>
  <c r="E15" i="6" s="1"/>
  <c r="F16" i="1"/>
  <c r="G16" i="6" s="1"/>
  <c r="E15" i="1"/>
  <c r="F15" i="6" s="1"/>
  <c r="D16" i="1"/>
  <c r="E16" i="6" s="1"/>
  <c r="E16" i="1"/>
  <c r="F16" i="6" s="1"/>
  <c r="F15" i="1"/>
  <c r="G15" i="6" s="1"/>
  <c r="C15" i="1"/>
  <c r="D15" i="6" s="1"/>
  <c r="D14" i="1"/>
  <c r="E14" i="6" s="1"/>
  <c r="S24" i="5" l="1"/>
  <c r="F24" i="1" s="1"/>
  <c r="G24" i="6" s="1"/>
  <c r="AR397" i="3"/>
  <c r="AR400" i="3" s="1"/>
  <c r="BT397" i="3"/>
  <c r="BT400" i="3" s="1"/>
  <c r="S38" i="5"/>
  <c r="F38" i="1" s="1"/>
  <c r="G38" i="6" s="1"/>
  <c r="S74" i="5"/>
  <c r="F74" i="1" s="1"/>
  <c r="G74" i="6" s="1"/>
  <c r="CJ397" i="3"/>
  <c r="CJ400" i="3" s="1"/>
  <c r="AY346" i="3"/>
  <c r="AY355" i="3" s="1"/>
  <c r="L346" i="3"/>
  <c r="L355" i="3" s="1"/>
  <c r="N28" i="5"/>
  <c r="E28" i="1" s="1"/>
  <c r="F28" i="6" s="1"/>
  <c r="AV353" i="3"/>
  <c r="AV356" i="3" s="1"/>
  <c r="I67" i="5"/>
  <c r="D67" i="1" s="1"/>
  <c r="E67" i="6" s="1"/>
  <c r="BZ309" i="3"/>
  <c r="BZ312" i="3" s="1"/>
  <c r="I36" i="5"/>
  <c r="D36" i="1" s="1"/>
  <c r="E36" i="6" s="1"/>
  <c r="BR309" i="3"/>
  <c r="BR312" i="3" s="1"/>
  <c r="I20" i="5"/>
  <c r="D20" i="1" s="1"/>
  <c r="E20" i="6" s="1"/>
  <c r="BJ309" i="3"/>
  <c r="BJ312" i="3" s="1"/>
  <c r="G10" i="5"/>
  <c r="G5" i="5"/>
  <c r="BK390" i="3"/>
  <c r="BK399" i="3" s="1"/>
  <c r="BW390" i="3"/>
  <c r="BW399" i="3" s="1"/>
  <c r="S59" i="5"/>
  <c r="F59" i="1" s="1"/>
  <c r="G59" i="6" s="1"/>
  <c r="AK397" i="3"/>
  <c r="AK400" i="3" s="1"/>
  <c r="S25" i="5"/>
  <c r="F25" i="1" s="1"/>
  <c r="G25" i="6" s="1"/>
  <c r="AS397" i="3"/>
  <c r="AS400" i="3" s="1"/>
  <c r="S17" i="5"/>
  <c r="F17" i="1" s="1"/>
  <c r="G17" i="6" s="1"/>
  <c r="BE397" i="3"/>
  <c r="BE400" i="3" s="1"/>
  <c r="S31" i="5"/>
  <c r="F31" i="1" s="1"/>
  <c r="G31" i="6" s="1"/>
  <c r="BM397" i="3"/>
  <c r="BM400" i="3" s="1"/>
  <c r="N71" i="5"/>
  <c r="E71" i="1" s="1"/>
  <c r="F71" i="6" s="1"/>
  <c r="CD353" i="3"/>
  <c r="CD356" i="3" s="1"/>
  <c r="AS346" i="3"/>
  <c r="AS355" i="3" s="1"/>
  <c r="BS346" i="3"/>
  <c r="BS355" i="3" s="1"/>
  <c r="I64" i="5"/>
  <c r="D64" i="1" s="1"/>
  <c r="E64" i="6" s="1"/>
  <c r="BW309" i="3"/>
  <c r="BW312" i="3" s="1"/>
  <c r="I33" i="5"/>
  <c r="D33" i="1" s="1"/>
  <c r="E33" i="6" s="1"/>
  <c r="BO309" i="3"/>
  <c r="BO312" i="3" s="1"/>
  <c r="AO309" i="3"/>
  <c r="AO312" i="3" s="1"/>
  <c r="I55" i="5"/>
  <c r="D55" i="1" s="1"/>
  <c r="E55" i="6" s="1"/>
  <c r="Y309" i="3"/>
  <c r="Y312" i="3" s="1"/>
  <c r="BW302" i="3"/>
  <c r="BW311" i="3" s="1"/>
  <c r="BE254" i="3"/>
  <c r="BE263" i="3" s="1"/>
  <c r="O346" i="3"/>
  <c r="O355" i="3" s="1"/>
  <c r="BU346" i="3"/>
  <c r="BU355" i="3" s="1"/>
  <c r="CJ346" i="3"/>
  <c r="CJ355" i="3" s="1"/>
  <c r="N23" i="5"/>
  <c r="E23" i="1" s="1"/>
  <c r="F23" i="6" s="1"/>
  <c r="AQ353" i="3"/>
  <c r="AQ356" i="3" s="1"/>
  <c r="N19" i="5"/>
  <c r="E19" i="1" s="1"/>
  <c r="F19" i="6" s="1"/>
  <c r="BI353" i="3"/>
  <c r="BI356" i="3" s="1"/>
  <c r="N66" i="5"/>
  <c r="E66" i="1" s="1"/>
  <c r="F66" i="6" s="1"/>
  <c r="BY353" i="3"/>
  <c r="BY356" i="3" s="1"/>
  <c r="AP254" i="3"/>
  <c r="AP263" i="3" s="1"/>
  <c r="D43" i="5"/>
  <c r="C43" i="1" s="1"/>
  <c r="D43" i="6" s="1"/>
  <c r="M261" i="3"/>
  <c r="M264" i="3" s="1"/>
  <c r="T390" i="3"/>
  <c r="T399" i="3" s="1"/>
  <c r="BP390" i="3"/>
  <c r="BP399" i="3" s="1"/>
  <c r="CF390" i="3"/>
  <c r="CF399" i="3" s="1"/>
  <c r="S58" i="5"/>
  <c r="F58" i="1" s="1"/>
  <c r="G58" i="6" s="1"/>
  <c r="AH397" i="3"/>
  <c r="AH400" i="3" s="1"/>
  <c r="S18" i="5"/>
  <c r="F18" i="1" s="1"/>
  <c r="G18" i="6" s="1"/>
  <c r="BF397" i="3"/>
  <c r="BF400" i="3" s="1"/>
  <c r="S63" i="5"/>
  <c r="F63" i="1" s="1"/>
  <c r="G63" i="6" s="1"/>
  <c r="BV397" i="3"/>
  <c r="BV400" i="3" s="1"/>
  <c r="S61" i="5"/>
  <c r="F61" i="1" s="1"/>
  <c r="G61" i="6" s="1"/>
  <c r="DN397" i="3"/>
  <c r="DN400" i="3" s="1"/>
  <c r="CD254" i="3"/>
  <c r="CD263" i="3" s="1"/>
  <c r="D56" i="5"/>
  <c r="C56" i="1" s="1"/>
  <c r="D56" i="6" s="1"/>
  <c r="AB261" i="3"/>
  <c r="AB264" i="3" s="1"/>
  <c r="D38" i="5"/>
  <c r="C38" i="1" s="1"/>
  <c r="D38" i="6" s="1"/>
  <c r="BT261" i="3"/>
  <c r="BT264" i="3" s="1"/>
  <c r="E5" i="5"/>
  <c r="E10" i="5"/>
  <c r="I390" i="3"/>
  <c r="I399" i="3" s="1"/>
  <c r="M390" i="3"/>
  <c r="M399" i="3" s="1"/>
  <c r="Y390" i="3"/>
  <c r="Y399" i="3" s="1"/>
  <c r="AO390" i="3"/>
  <c r="AO399" i="3" s="1"/>
  <c r="BE390" i="3"/>
  <c r="BE399" i="3" s="1"/>
  <c r="BG397" i="3"/>
  <c r="BG400" i="3" s="1"/>
  <c r="S64" i="5"/>
  <c r="F64" i="1" s="1"/>
  <c r="G64" i="6" s="1"/>
  <c r="BW397" i="3"/>
  <c r="BW400" i="3" s="1"/>
  <c r="CM346" i="3"/>
  <c r="CM355" i="3" s="1"/>
  <c r="I76" i="5"/>
  <c r="D76" i="1" s="1"/>
  <c r="E76" i="6" s="1"/>
  <c r="CM309" i="3"/>
  <c r="CM312" i="3" s="1"/>
  <c r="N11" i="5"/>
  <c r="E11" i="1" s="1"/>
  <c r="F11" i="6" s="1"/>
  <c r="AY353" i="3"/>
  <c r="AY356" i="3" s="1"/>
  <c r="DN302" i="3"/>
  <c r="DN311" i="3" s="1"/>
  <c r="AV254" i="3"/>
  <c r="AV263" i="3" s="1"/>
  <c r="D58" i="5"/>
  <c r="C58" i="1" s="1"/>
  <c r="D58" i="6" s="1"/>
  <c r="AH261" i="3"/>
  <c r="AH264" i="3" s="1"/>
  <c r="D22" i="5"/>
  <c r="C22" i="1" s="1"/>
  <c r="D22" i="6" s="1"/>
  <c r="AP261" i="3"/>
  <c r="AP264" i="3" s="1"/>
  <c r="D26" i="5"/>
  <c r="C26" i="1" s="1"/>
  <c r="D26" i="6" s="1"/>
  <c r="AT261" i="3"/>
  <c r="AT264" i="3" s="1"/>
  <c r="AX261" i="3"/>
  <c r="AX264" i="3" s="1"/>
  <c r="D17" i="5"/>
  <c r="C17" i="1" s="1"/>
  <c r="D17" i="6" s="1"/>
  <c r="BE261" i="3"/>
  <c r="BE264" i="3" s="1"/>
  <c r="D19" i="5"/>
  <c r="C19" i="1" s="1"/>
  <c r="D19" i="6" s="1"/>
  <c r="BI261" i="3"/>
  <c r="BI264" i="3" s="1"/>
  <c r="D66" i="5"/>
  <c r="C66" i="1" s="1"/>
  <c r="D66" i="6" s="1"/>
  <c r="BY261" i="3"/>
  <c r="BY264" i="3" s="1"/>
  <c r="J302" i="3"/>
  <c r="J311" i="3" s="1"/>
  <c r="I40" i="5"/>
  <c r="D40" i="1" s="1"/>
  <c r="E40" i="6" s="1"/>
  <c r="J309" i="3"/>
  <c r="J312" i="3" s="1"/>
  <c r="I26" i="5"/>
  <c r="D26" i="1" s="1"/>
  <c r="E26" i="6" s="1"/>
  <c r="AT309" i="3"/>
  <c r="AT312" i="3" s="1"/>
  <c r="I30" i="5"/>
  <c r="D30" i="1" s="1"/>
  <c r="E30" i="6" s="1"/>
  <c r="BL309" i="3"/>
  <c r="BL312" i="3" s="1"/>
  <c r="I34" i="5"/>
  <c r="D34" i="1" s="1"/>
  <c r="E34" i="6" s="1"/>
  <c r="BP309" i="3"/>
  <c r="BP312" i="3" s="1"/>
  <c r="I38" i="5"/>
  <c r="D38" i="1" s="1"/>
  <c r="E38" i="6" s="1"/>
  <c r="BT309" i="3"/>
  <c r="BT312" i="3" s="1"/>
  <c r="I65" i="5"/>
  <c r="D65" i="1" s="1"/>
  <c r="E65" i="6" s="1"/>
  <c r="BX309" i="3"/>
  <c r="BX312" i="3" s="1"/>
  <c r="I69" i="5"/>
  <c r="D69" i="1" s="1"/>
  <c r="E69" i="6" s="1"/>
  <c r="CB309" i="3"/>
  <c r="CB312" i="3" s="1"/>
  <c r="N39" i="5"/>
  <c r="E39" i="1" s="1"/>
  <c r="F39" i="6" s="1"/>
  <c r="I353" i="3"/>
  <c r="I356" i="3" s="1"/>
  <c r="N37" i="5"/>
  <c r="E37" i="1" s="1"/>
  <c r="F37" i="6" s="1"/>
  <c r="BS353" i="3"/>
  <c r="BS356" i="3" s="1"/>
  <c r="D33" i="5"/>
  <c r="C33" i="1" s="1"/>
  <c r="D33" i="6" s="1"/>
  <c r="BO261" i="3"/>
  <c r="BO264" i="3" s="1"/>
  <c r="T254" i="3"/>
  <c r="T263" i="3" s="1"/>
  <c r="D46" i="5"/>
  <c r="C46" i="1" s="1"/>
  <c r="D46" i="6" s="1"/>
  <c r="P261" i="3"/>
  <c r="P264" i="3" s="1"/>
  <c r="D398" i="3"/>
  <c r="BP254" i="3"/>
  <c r="BP263" i="3" s="1"/>
  <c r="BX254" i="3"/>
  <c r="BX263" i="3" s="1"/>
  <c r="CF254" i="3"/>
  <c r="CF263" i="3" s="1"/>
  <c r="BU254" i="3"/>
  <c r="BU263" i="3" s="1"/>
  <c r="D48" i="5"/>
  <c r="C48" i="1" s="1"/>
  <c r="D48" i="6" s="1"/>
  <c r="S261" i="3"/>
  <c r="S264" i="3" s="1"/>
  <c r="D32" i="5"/>
  <c r="C32" i="1" s="1"/>
  <c r="D32" i="6" s="1"/>
  <c r="BN261" i="3"/>
  <c r="BN264" i="3" s="1"/>
  <c r="W302" i="3"/>
  <c r="W311" i="3" s="1"/>
  <c r="I19" i="5"/>
  <c r="D19" i="1" s="1"/>
  <c r="E19" i="6" s="1"/>
  <c r="BI309" i="3"/>
  <c r="BI312" i="3" s="1"/>
  <c r="N40" i="5"/>
  <c r="E40" i="1" s="1"/>
  <c r="F40" i="6" s="1"/>
  <c r="J353" i="3"/>
  <c r="J356" i="3" s="1"/>
  <c r="N65" i="5"/>
  <c r="E65" i="1" s="1"/>
  <c r="F65" i="6" s="1"/>
  <c r="BX353" i="3"/>
  <c r="BX356" i="3" s="1"/>
  <c r="AW353" i="3"/>
  <c r="AW356" i="3" s="1"/>
  <c r="AK254" i="3"/>
  <c r="AK263" i="3" s="1"/>
  <c r="BL254" i="3"/>
  <c r="BL263" i="3" s="1"/>
  <c r="BT254" i="3"/>
  <c r="BT263" i="3" s="1"/>
  <c r="CB254" i="3"/>
  <c r="CB263" i="3" s="1"/>
  <c r="CC254" i="3"/>
  <c r="CC263" i="3" s="1"/>
  <c r="I57" i="5"/>
  <c r="D57" i="1" s="1"/>
  <c r="E57" i="6" s="1"/>
  <c r="AE309" i="3"/>
  <c r="AE312" i="3" s="1"/>
  <c r="I62" i="5"/>
  <c r="D62" i="1" s="1"/>
  <c r="E62" i="6" s="1"/>
  <c r="BU309" i="3"/>
  <c r="BU312" i="3" s="1"/>
  <c r="N51" i="5"/>
  <c r="E51" i="1" s="1"/>
  <c r="F51" i="6" s="1"/>
  <c r="V353" i="3"/>
  <c r="V356" i="3" s="1"/>
  <c r="N30" i="5"/>
  <c r="E30" i="1" s="1"/>
  <c r="F30" i="6" s="1"/>
  <c r="BL353" i="3"/>
  <c r="BL356" i="3" s="1"/>
  <c r="C34" i="1"/>
  <c r="D34" i="6" s="1"/>
  <c r="C37" i="1"/>
  <c r="D37" i="6" s="1"/>
  <c r="CA261" i="3"/>
  <c r="CA264" i="3" s="1"/>
  <c r="BN390" i="3"/>
  <c r="BN399" i="3" s="1"/>
  <c r="CD390" i="3"/>
  <c r="CD399" i="3" s="1"/>
  <c r="S42" i="5"/>
  <c r="F42" i="1" s="1"/>
  <c r="G42" i="6" s="1"/>
  <c r="L397" i="3"/>
  <c r="L400" i="3" s="1"/>
  <c r="S28" i="5"/>
  <c r="F28" i="1" s="1"/>
  <c r="G28" i="6" s="1"/>
  <c r="AV397" i="3"/>
  <c r="AV400" i="3" s="1"/>
  <c r="S65" i="5"/>
  <c r="F65" i="1" s="1"/>
  <c r="G65" i="6" s="1"/>
  <c r="BX397" i="3"/>
  <c r="BX400" i="3" s="1"/>
  <c r="N17" i="5"/>
  <c r="E17" i="1" s="1"/>
  <c r="F17" i="6" s="1"/>
  <c r="BE353" i="3"/>
  <c r="BE356" i="3" s="1"/>
  <c r="N24" i="5"/>
  <c r="E24" i="1" s="1"/>
  <c r="F24" i="6" s="1"/>
  <c r="AR353" i="3"/>
  <c r="AR356" i="3" s="1"/>
  <c r="N20" i="5"/>
  <c r="E20" i="1" s="1"/>
  <c r="F20" i="6" s="1"/>
  <c r="BJ353" i="3"/>
  <c r="BJ356" i="3" s="1"/>
  <c r="N32" i="5"/>
  <c r="E32" i="1" s="1"/>
  <c r="F32" i="6" s="1"/>
  <c r="BN353" i="3"/>
  <c r="BN356" i="3" s="1"/>
  <c r="N36" i="5"/>
  <c r="E36" i="1" s="1"/>
  <c r="F36" i="6" s="1"/>
  <c r="BR353" i="3"/>
  <c r="BR356" i="3" s="1"/>
  <c r="N63" i="5"/>
  <c r="E63" i="1" s="1"/>
  <c r="F63" i="6" s="1"/>
  <c r="BV353" i="3"/>
  <c r="BV356" i="3" s="1"/>
  <c r="N67" i="5"/>
  <c r="E67" i="1" s="1"/>
  <c r="F67" i="6" s="1"/>
  <c r="BZ353" i="3"/>
  <c r="BZ356" i="3" s="1"/>
  <c r="N75" i="5"/>
  <c r="E75" i="1" s="1"/>
  <c r="F75" i="6" s="1"/>
  <c r="CK353" i="3"/>
  <c r="CK356" i="3" s="1"/>
  <c r="N54" i="5"/>
  <c r="E54" i="1" s="1"/>
  <c r="F54" i="6" s="1"/>
  <c r="CP353" i="3"/>
  <c r="CP356" i="3" s="1"/>
  <c r="I75" i="5"/>
  <c r="D75" i="1" s="1"/>
  <c r="E75" i="6" s="1"/>
  <c r="CK309" i="3"/>
  <c r="CK312" i="3" s="1"/>
  <c r="I28" i="5"/>
  <c r="D28" i="1" s="1"/>
  <c r="E28" i="6" s="1"/>
  <c r="AV309" i="3"/>
  <c r="AV312" i="3" s="1"/>
  <c r="I21" i="5"/>
  <c r="D21" i="1" s="1"/>
  <c r="E21" i="6" s="1"/>
  <c r="AN309" i="3"/>
  <c r="AN312" i="3" s="1"/>
  <c r="I49" i="5"/>
  <c r="D49" i="1" s="1"/>
  <c r="E49" i="6" s="1"/>
  <c r="T309" i="3"/>
  <c r="T312" i="3" s="1"/>
  <c r="D61" i="5"/>
  <c r="C61" i="1" s="1"/>
  <c r="D61" i="6" s="1"/>
  <c r="DN261" i="3"/>
  <c r="DN264" i="3" s="1"/>
  <c r="S39" i="5"/>
  <c r="F39" i="1" s="1"/>
  <c r="G39" i="6" s="1"/>
  <c r="I397" i="3"/>
  <c r="I400" i="3" s="1"/>
  <c r="S55" i="5"/>
  <c r="F55" i="1" s="1"/>
  <c r="G55" i="6" s="1"/>
  <c r="Y397" i="3"/>
  <c r="Y400" i="3" s="1"/>
  <c r="S75" i="5"/>
  <c r="F75" i="1" s="1"/>
  <c r="G75" i="6" s="1"/>
  <c r="CK397" i="3"/>
  <c r="CK400" i="3" s="1"/>
  <c r="S60" i="5"/>
  <c r="F60" i="1" s="1"/>
  <c r="G60" i="6" s="1"/>
  <c r="DM397" i="3"/>
  <c r="DM400" i="3" s="1"/>
  <c r="O254" i="3"/>
  <c r="O263" i="3" s="1"/>
  <c r="AO346" i="3"/>
  <c r="AO355" i="3" s="1"/>
  <c r="BO346" i="3"/>
  <c r="BO355" i="3" s="1"/>
  <c r="AR346" i="3"/>
  <c r="AR355" i="3" s="1"/>
  <c r="BS302" i="3"/>
  <c r="BS311" i="3" s="1"/>
  <c r="BV254" i="3"/>
  <c r="BV263" i="3" s="1"/>
  <c r="S346" i="3"/>
  <c r="S355" i="3" s="1"/>
  <c r="BI346" i="3"/>
  <c r="BI355" i="3" s="1"/>
  <c r="BY346" i="3"/>
  <c r="BY355" i="3" s="1"/>
  <c r="N48" i="5"/>
  <c r="E48" i="1" s="1"/>
  <c r="F48" i="6" s="1"/>
  <c r="S353" i="3"/>
  <c r="S356" i="3" s="1"/>
  <c r="N31" i="5"/>
  <c r="E31" i="1" s="1"/>
  <c r="F31" i="6" s="1"/>
  <c r="BM353" i="3"/>
  <c r="BM356" i="3" s="1"/>
  <c r="N70" i="5"/>
  <c r="E70" i="1" s="1"/>
  <c r="F70" i="6" s="1"/>
  <c r="CC353" i="3"/>
  <c r="CC356" i="3" s="1"/>
  <c r="BJ254" i="3"/>
  <c r="BJ263" i="3" s="1"/>
  <c r="L390" i="3"/>
  <c r="L399" i="3" s="1"/>
  <c r="AV390" i="3"/>
  <c r="AV399" i="3" s="1"/>
  <c r="BT390" i="3"/>
  <c r="BT399" i="3" s="1"/>
  <c r="AP397" i="3"/>
  <c r="AP400" i="3" s="1"/>
  <c r="S22" i="5"/>
  <c r="F22" i="1" s="1"/>
  <c r="G22" i="6" s="1"/>
  <c r="S20" i="5"/>
  <c r="F20" i="1" s="1"/>
  <c r="G20" i="6" s="1"/>
  <c r="BJ397" i="3"/>
  <c r="BJ400" i="3" s="1"/>
  <c r="S67" i="5"/>
  <c r="F67" i="1" s="1"/>
  <c r="G67" i="6" s="1"/>
  <c r="BZ397" i="3"/>
  <c r="BZ400" i="3" s="1"/>
  <c r="D74" i="5"/>
  <c r="C74" i="1" s="1"/>
  <c r="D74" i="6" s="1"/>
  <c r="CJ261" i="3"/>
  <c r="CJ264" i="3" s="1"/>
  <c r="D24" i="5"/>
  <c r="C24" i="1" s="1"/>
  <c r="D24" i="6" s="1"/>
  <c r="AR261" i="3"/>
  <c r="AR264" i="3" s="1"/>
  <c r="D69" i="5"/>
  <c r="C69" i="1" s="1"/>
  <c r="D69" i="6" s="1"/>
  <c r="CB261" i="3"/>
  <c r="CB264" i="3" s="1"/>
  <c r="S11" i="5"/>
  <c r="F11" i="1" s="1"/>
  <c r="G11" i="6" s="1"/>
  <c r="AY397" i="3"/>
  <c r="AY400" i="3" s="1"/>
  <c r="S37" i="5"/>
  <c r="F37" i="1" s="1"/>
  <c r="G37" i="6" s="1"/>
  <c r="BS397" i="3"/>
  <c r="BS400" i="3" s="1"/>
  <c r="S76" i="5"/>
  <c r="F76" i="1" s="1"/>
  <c r="G76" i="6" s="1"/>
  <c r="CM397" i="3"/>
  <c r="CM400" i="3" s="1"/>
  <c r="I12" i="5"/>
  <c r="D12" i="1" s="1"/>
  <c r="E12" i="6" s="1"/>
  <c r="AZ309" i="3"/>
  <c r="AZ312" i="3" s="1"/>
  <c r="I61" i="5"/>
  <c r="D61" i="1" s="1"/>
  <c r="E61" i="6" s="1"/>
  <c r="DN309" i="3"/>
  <c r="DN312" i="3" s="1"/>
  <c r="AB254" i="3"/>
  <c r="AB263" i="3" s="1"/>
  <c r="AZ254" i="3"/>
  <c r="AZ263" i="3" s="1"/>
  <c r="D51" i="5"/>
  <c r="C51" i="1" s="1"/>
  <c r="D51" i="6" s="1"/>
  <c r="V261" i="3"/>
  <c r="V264" i="3" s="1"/>
  <c r="D62" i="5"/>
  <c r="C62" i="1" s="1"/>
  <c r="D62" i="6" s="1"/>
  <c r="BU261" i="3"/>
  <c r="BU264" i="3" s="1"/>
  <c r="D75" i="5"/>
  <c r="C75" i="1" s="1"/>
  <c r="D75" i="6" s="1"/>
  <c r="CK261" i="3"/>
  <c r="CK264" i="3" s="1"/>
  <c r="N59" i="5"/>
  <c r="E59" i="1" s="1"/>
  <c r="F59" i="6" s="1"/>
  <c r="AK353" i="3"/>
  <c r="AK356" i="3" s="1"/>
  <c r="N25" i="5"/>
  <c r="E25" i="1" s="1"/>
  <c r="F25" i="6" s="1"/>
  <c r="AS353" i="3"/>
  <c r="AS356" i="3" s="1"/>
  <c r="N64" i="5"/>
  <c r="E64" i="1" s="1"/>
  <c r="F64" i="6" s="1"/>
  <c r="BW353" i="3"/>
  <c r="BW356" i="3" s="1"/>
  <c r="AX254" i="3"/>
  <c r="AX263" i="3" s="1"/>
  <c r="D59" i="5"/>
  <c r="C59" i="1" s="1"/>
  <c r="D59" i="6" s="1"/>
  <c r="AK261" i="3"/>
  <c r="AK264" i="3" s="1"/>
  <c r="D64" i="5"/>
  <c r="C64" i="1" s="1"/>
  <c r="D64" i="6" s="1"/>
  <c r="BW261" i="3"/>
  <c r="BW264" i="3" s="1"/>
  <c r="AW302" i="3"/>
  <c r="AW311" i="3" s="1"/>
  <c r="DM254" i="3"/>
  <c r="DM263" i="3" s="1"/>
  <c r="AO254" i="3"/>
  <c r="AO263" i="3" s="1"/>
  <c r="D20" i="5"/>
  <c r="C20" i="1" s="1"/>
  <c r="D20" i="6" s="1"/>
  <c r="BJ261" i="3"/>
  <c r="BJ264" i="3" s="1"/>
  <c r="I35" i="5"/>
  <c r="D35" i="1" s="1"/>
  <c r="E35" i="6" s="1"/>
  <c r="BQ309" i="3"/>
  <c r="BQ312" i="3" s="1"/>
  <c r="AH346" i="3"/>
  <c r="AH355" i="3" s="1"/>
  <c r="I72" i="5"/>
  <c r="D72" i="1" s="1"/>
  <c r="E72" i="6" s="1"/>
  <c r="CE309" i="3"/>
  <c r="CE312" i="3" s="1"/>
  <c r="CD346" i="3"/>
  <c r="CD355" i="3" s="1"/>
  <c r="N12" i="5"/>
  <c r="E12" i="1" s="1"/>
  <c r="F12" i="6" s="1"/>
  <c r="AZ353" i="3"/>
  <c r="AZ356" i="3" s="1"/>
  <c r="E10" i="1"/>
  <c r="F10" i="6" s="1"/>
  <c r="BI254" i="3"/>
  <c r="BI263" i="3" s="1"/>
  <c r="D71" i="5"/>
  <c r="C71" i="1" s="1"/>
  <c r="D71" i="6" s="1"/>
  <c r="CD261" i="3"/>
  <c r="CD264" i="3" s="1"/>
  <c r="I23" i="5"/>
  <c r="D23" i="1" s="1"/>
  <c r="E23" i="6" s="1"/>
  <c r="AQ309" i="3"/>
  <c r="AQ312" i="3" s="1"/>
  <c r="I70" i="5"/>
  <c r="D70" i="1" s="1"/>
  <c r="E70" i="6" s="1"/>
  <c r="CC309" i="3"/>
  <c r="CC312" i="3" s="1"/>
  <c r="AP346" i="3"/>
  <c r="AP355" i="3" s="1"/>
  <c r="N26" i="5"/>
  <c r="E26" i="1" s="1"/>
  <c r="F26" i="6" s="1"/>
  <c r="AT353" i="3"/>
  <c r="AT356" i="3" s="1"/>
  <c r="N38" i="5"/>
  <c r="E38" i="1" s="1"/>
  <c r="F38" i="6" s="1"/>
  <c r="BT353" i="3"/>
  <c r="BT356" i="3" s="1"/>
  <c r="CM261" i="3"/>
  <c r="CM264" i="3" s="1"/>
  <c r="BK261" i="3"/>
  <c r="BK264" i="3" s="1"/>
  <c r="CF261" i="3"/>
  <c r="CF264" i="3" s="1"/>
  <c r="C68" i="1"/>
  <c r="D68" i="6" s="1"/>
  <c r="D10" i="5"/>
  <c r="D5" i="5"/>
  <c r="AW261" i="3"/>
  <c r="AW264" i="3" s="1"/>
  <c r="I448" i="3"/>
  <c r="I457" i="3" s="1"/>
  <c r="V390" i="3"/>
  <c r="V399" i="3" s="1"/>
  <c r="AH390" i="3"/>
  <c r="AH399" i="3" s="1"/>
  <c r="AX390" i="3"/>
  <c r="AX399" i="3" s="1"/>
  <c r="BF390" i="3"/>
  <c r="BF399" i="3" s="1"/>
  <c r="BR390" i="3"/>
  <c r="BR399" i="3" s="1"/>
  <c r="CP390" i="3"/>
  <c r="CP399" i="3" s="1"/>
  <c r="DN390" i="3"/>
  <c r="DN399" i="3" s="1"/>
  <c r="S56" i="5"/>
  <c r="F56" i="1" s="1"/>
  <c r="G56" i="6" s="1"/>
  <c r="AB397" i="3"/>
  <c r="AB400" i="3" s="1"/>
  <c r="S12" i="5"/>
  <c r="F12" i="1" s="1"/>
  <c r="G12" i="6" s="1"/>
  <c r="AZ397" i="3"/>
  <c r="AZ400" i="3" s="1"/>
  <c r="S30" i="5"/>
  <c r="F30" i="1" s="1"/>
  <c r="G30" i="6" s="1"/>
  <c r="BL397" i="3"/>
  <c r="BL400" i="3" s="1"/>
  <c r="S69" i="5"/>
  <c r="F69" i="1" s="1"/>
  <c r="G69" i="6" s="1"/>
  <c r="CB397" i="3"/>
  <c r="CB400" i="3" s="1"/>
  <c r="N76" i="5"/>
  <c r="E76" i="1" s="1"/>
  <c r="F76" i="6" s="1"/>
  <c r="CM353" i="3"/>
  <c r="CM356" i="3" s="1"/>
  <c r="I73" i="5"/>
  <c r="D73" i="1" s="1"/>
  <c r="E73" i="6" s="1"/>
  <c r="CF309" i="3"/>
  <c r="CF312" i="3" s="1"/>
  <c r="I63" i="5"/>
  <c r="D63" i="1" s="1"/>
  <c r="E63" i="6" s="1"/>
  <c r="BV309" i="3"/>
  <c r="BV312" i="3" s="1"/>
  <c r="I32" i="5"/>
  <c r="D32" i="1" s="1"/>
  <c r="E32" i="6" s="1"/>
  <c r="BN309" i="3"/>
  <c r="BN312" i="3" s="1"/>
  <c r="I46" i="5"/>
  <c r="D46" i="1" s="1"/>
  <c r="E46" i="6" s="1"/>
  <c r="P309" i="3"/>
  <c r="P312" i="3" s="1"/>
  <c r="O390" i="3"/>
  <c r="O399" i="3" s="1"/>
  <c r="W390" i="3"/>
  <c r="W399" i="3" s="1"/>
  <c r="AQ390" i="3"/>
  <c r="AQ399" i="3" s="1"/>
  <c r="BG390" i="3"/>
  <c r="BG399" i="3" s="1"/>
  <c r="BO390" i="3"/>
  <c r="BO399" i="3" s="1"/>
  <c r="BS390" i="3"/>
  <c r="BS399" i="3" s="1"/>
  <c r="S13" i="5"/>
  <c r="F13" i="1" s="1"/>
  <c r="G13" i="6" s="1"/>
  <c r="BA397" i="3"/>
  <c r="BA400" i="3" s="1"/>
  <c r="S62" i="5"/>
  <c r="F62" i="1" s="1"/>
  <c r="G62" i="6" s="1"/>
  <c r="BU397" i="3"/>
  <c r="BU400" i="3" s="1"/>
  <c r="S66" i="5"/>
  <c r="F66" i="1" s="1"/>
  <c r="G66" i="6" s="1"/>
  <c r="BY397" i="3"/>
  <c r="BY400" i="3" s="1"/>
  <c r="N18" i="5"/>
  <c r="E18" i="1" s="1"/>
  <c r="F18" i="6" s="1"/>
  <c r="BF353" i="3"/>
  <c r="BF356" i="3" s="1"/>
  <c r="AK346" i="3"/>
  <c r="AK355" i="3" s="1"/>
  <c r="BK346" i="3"/>
  <c r="BK355" i="3" s="1"/>
  <c r="CA346" i="3"/>
  <c r="CA355" i="3" s="1"/>
  <c r="CP346" i="3"/>
  <c r="CP355" i="3" s="1"/>
  <c r="I68" i="5"/>
  <c r="D68" i="1" s="1"/>
  <c r="E68" i="6" s="1"/>
  <c r="CA309" i="3"/>
  <c r="CA312" i="3" s="1"/>
  <c r="I37" i="5"/>
  <c r="D37" i="1" s="1"/>
  <c r="E37" i="6" s="1"/>
  <c r="BS309" i="3"/>
  <c r="BS312" i="3" s="1"/>
  <c r="I29" i="5"/>
  <c r="D29" i="1" s="1"/>
  <c r="E29" i="6" s="1"/>
  <c r="BK309" i="3"/>
  <c r="BK312" i="3" s="1"/>
  <c r="I25" i="5"/>
  <c r="D25" i="1" s="1"/>
  <c r="E25" i="6" s="1"/>
  <c r="AS309" i="3"/>
  <c r="AS312" i="3" s="1"/>
  <c r="I59" i="5"/>
  <c r="D59" i="1" s="1"/>
  <c r="E59" i="6" s="1"/>
  <c r="AK309" i="3"/>
  <c r="AK312" i="3" s="1"/>
  <c r="I39" i="5"/>
  <c r="D39" i="1" s="1"/>
  <c r="E39" i="6" s="1"/>
  <c r="I309" i="3"/>
  <c r="I312" i="3" s="1"/>
  <c r="DN254" i="3"/>
  <c r="DN263" i="3" s="1"/>
  <c r="D21" i="5"/>
  <c r="C21" i="1" s="1"/>
  <c r="D21" i="6" s="1"/>
  <c r="AN261" i="3"/>
  <c r="AN264" i="3" s="1"/>
  <c r="BG346" i="3"/>
  <c r="BG355" i="3" s="1"/>
  <c r="L309" i="3"/>
  <c r="L312" i="3" s="1"/>
  <c r="AE346" i="3"/>
  <c r="AE355" i="3" s="1"/>
  <c r="BM346" i="3"/>
  <c r="BM355" i="3" s="1"/>
  <c r="N45" i="5"/>
  <c r="E45" i="1" s="1"/>
  <c r="F45" i="6" s="1"/>
  <c r="O353" i="3"/>
  <c r="O356" i="3" s="1"/>
  <c r="N35" i="5"/>
  <c r="E35" i="1" s="1"/>
  <c r="F35" i="6" s="1"/>
  <c r="BQ353" i="3"/>
  <c r="BQ356" i="3" s="1"/>
  <c r="N74" i="5"/>
  <c r="E74" i="1" s="1"/>
  <c r="F74" i="6" s="1"/>
  <c r="CJ353" i="3"/>
  <c r="CJ356" i="3" s="1"/>
  <c r="BZ254" i="3"/>
  <c r="BZ263" i="3" s="1"/>
  <c r="D23" i="5"/>
  <c r="C23" i="1" s="1"/>
  <c r="D23" i="6" s="1"/>
  <c r="AQ261" i="3"/>
  <c r="AQ264" i="3" s="1"/>
  <c r="W254" i="3"/>
  <c r="W263" i="3" s="1"/>
  <c r="D49" i="5"/>
  <c r="C49" i="1" s="1"/>
  <c r="D49" i="6" s="1"/>
  <c r="T261" i="3"/>
  <c r="T264" i="3" s="1"/>
  <c r="AN390" i="3"/>
  <c r="AN399" i="3" s="1"/>
  <c r="AZ390" i="3"/>
  <c r="AZ399" i="3" s="1"/>
  <c r="BX390" i="3"/>
  <c r="BX399" i="3" s="1"/>
  <c r="S51" i="5"/>
  <c r="F51" i="1" s="1"/>
  <c r="G51" i="6" s="1"/>
  <c r="V397" i="3"/>
  <c r="V400" i="3" s="1"/>
  <c r="S26" i="5"/>
  <c r="F26" i="1" s="1"/>
  <c r="G26" i="6" s="1"/>
  <c r="AT397" i="3"/>
  <c r="AT400" i="3" s="1"/>
  <c r="S32" i="5"/>
  <c r="F32" i="1" s="1"/>
  <c r="G32" i="6" s="1"/>
  <c r="BN397" i="3"/>
  <c r="BN400" i="3" s="1"/>
  <c r="CD397" i="3"/>
  <c r="CD400" i="3" s="1"/>
  <c r="S71" i="5"/>
  <c r="F71" i="1" s="1"/>
  <c r="G71" i="6" s="1"/>
  <c r="BF254" i="3"/>
  <c r="BF263" i="3" s="1"/>
  <c r="D13" i="5"/>
  <c r="C13" i="1" s="1"/>
  <c r="D13" i="6" s="1"/>
  <c r="BA261" i="3"/>
  <c r="BA264" i="3" s="1"/>
  <c r="AT254" i="3"/>
  <c r="AT263" i="3" s="1"/>
  <c r="D12" i="5"/>
  <c r="C12" i="1" s="1"/>
  <c r="D12" i="6" s="1"/>
  <c r="AZ261" i="3"/>
  <c r="AZ264" i="3" s="1"/>
  <c r="D54" i="5"/>
  <c r="C54" i="1" s="1"/>
  <c r="D54" i="6" s="1"/>
  <c r="CP261" i="3"/>
  <c r="CP264" i="3" s="1"/>
  <c r="AW390" i="3"/>
  <c r="AW399" i="3" s="1"/>
  <c r="BU390" i="3"/>
  <c r="BU399" i="3" s="1"/>
  <c r="DM390" i="3"/>
  <c r="DM399" i="3" s="1"/>
  <c r="S45" i="5"/>
  <c r="F45" i="1" s="1"/>
  <c r="G45" i="6" s="1"/>
  <c r="O397" i="3"/>
  <c r="O400" i="3" s="1"/>
  <c r="S48" i="5"/>
  <c r="F48" i="1" s="1"/>
  <c r="G48" i="6" s="1"/>
  <c r="S397" i="3"/>
  <c r="S400" i="3" s="1"/>
  <c r="S27" i="5"/>
  <c r="F27" i="1" s="1"/>
  <c r="G27" i="6" s="1"/>
  <c r="AU397" i="3"/>
  <c r="AU400" i="3" s="1"/>
  <c r="S33" i="5"/>
  <c r="F33" i="1" s="1"/>
  <c r="G33" i="6" s="1"/>
  <c r="BO397" i="3"/>
  <c r="BO400" i="3" s="1"/>
  <c r="S72" i="5"/>
  <c r="F72" i="1" s="1"/>
  <c r="G72" i="6" s="1"/>
  <c r="CE397" i="3"/>
  <c r="CE400" i="3" s="1"/>
  <c r="I71" i="5"/>
  <c r="D71" i="1" s="1"/>
  <c r="E71" i="6" s="1"/>
  <c r="CD309" i="3"/>
  <c r="CD312" i="3" s="1"/>
  <c r="N72" i="5"/>
  <c r="E72" i="1" s="1"/>
  <c r="F72" i="6" s="1"/>
  <c r="CE353" i="3"/>
  <c r="CE356" i="3" s="1"/>
  <c r="BE346" i="3"/>
  <c r="BE355" i="3" s="1"/>
  <c r="I13" i="5"/>
  <c r="D13" i="1" s="1"/>
  <c r="E13" i="6" s="1"/>
  <c r="BA309" i="3"/>
  <c r="BA312" i="3" s="1"/>
  <c r="I10" i="5"/>
  <c r="D10" i="1" s="1"/>
  <c r="E10" i="6" s="1"/>
  <c r="AW309" i="3"/>
  <c r="AW312" i="3" s="1"/>
  <c r="P254" i="3"/>
  <c r="P263" i="3" s="1"/>
  <c r="AN254" i="3"/>
  <c r="AN263" i="3" s="1"/>
  <c r="BG254" i="3"/>
  <c r="BG263" i="3" s="1"/>
  <c r="D35" i="5"/>
  <c r="C35" i="1" s="1"/>
  <c r="D35" i="6" s="1"/>
  <c r="BQ261" i="3"/>
  <c r="BQ264" i="3" s="1"/>
  <c r="AP302" i="3"/>
  <c r="AP311" i="3" s="1"/>
  <c r="AT302" i="3"/>
  <c r="AT311" i="3" s="1"/>
  <c r="BX302" i="3"/>
  <c r="BX311" i="3" s="1"/>
  <c r="I51" i="5"/>
  <c r="D51" i="1" s="1"/>
  <c r="E51" i="6" s="1"/>
  <c r="V309" i="3"/>
  <c r="V312" i="3" s="1"/>
  <c r="I58" i="5"/>
  <c r="D58" i="1" s="1"/>
  <c r="E58" i="6" s="1"/>
  <c r="AH309" i="3"/>
  <c r="AH312" i="3" s="1"/>
  <c r="N55" i="5"/>
  <c r="E55" i="1" s="1"/>
  <c r="F55" i="6" s="1"/>
  <c r="Y353" i="3"/>
  <c r="Y356" i="3" s="1"/>
  <c r="AX353" i="3"/>
  <c r="AX356" i="3" s="1"/>
  <c r="N29" i="5"/>
  <c r="E29" i="1" s="1"/>
  <c r="F29" i="6" s="1"/>
  <c r="BK353" i="3"/>
  <c r="BK356" i="3" s="1"/>
  <c r="N68" i="5"/>
  <c r="E68" i="1" s="1"/>
  <c r="F68" i="6" s="1"/>
  <c r="CA353" i="3"/>
  <c r="CA356" i="3" s="1"/>
  <c r="BR254" i="3"/>
  <c r="BR263" i="3" s="1"/>
  <c r="D27" i="5"/>
  <c r="C27" i="1" s="1"/>
  <c r="D27" i="6" s="1"/>
  <c r="AU261" i="3"/>
  <c r="AU264" i="3" s="1"/>
  <c r="D72" i="5"/>
  <c r="C72" i="1" s="1"/>
  <c r="D72" i="6" s="1"/>
  <c r="CE261" i="3"/>
  <c r="CE264" i="3" s="1"/>
  <c r="D40" i="5"/>
  <c r="C40" i="1" s="1"/>
  <c r="D40" i="6" s="1"/>
  <c r="J261" i="3"/>
  <c r="J264" i="3" s="1"/>
  <c r="D39" i="5"/>
  <c r="C39" i="1" s="1"/>
  <c r="D39" i="6" s="1"/>
  <c r="I261" i="3"/>
  <c r="I264" i="3" s="1"/>
  <c r="I17" i="5"/>
  <c r="D17" i="1" s="1"/>
  <c r="E17" i="6" s="1"/>
  <c r="BE309" i="3"/>
  <c r="BE312" i="3" s="1"/>
  <c r="AZ346" i="3"/>
  <c r="AZ355" i="3" s="1"/>
  <c r="D60" i="5"/>
  <c r="C60" i="1" s="1"/>
  <c r="D60" i="6" s="1"/>
  <c r="DM261" i="3"/>
  <c r="DM264" i="3" s="1"/>
  <c r="Y254" i="3"/>
  <c r="Y263" i="3" s="1"/>
  <c r="AW254" i="3"/>
  <c r="AW263" i="3" s="1"/>
  <c r="AU302" i="3"/>
  <c r="AU311" i="3" s="1"/>
  <c r="I45" i="5"/>
  <c r="D45" i="1" s="1"/>
  <c r="E45" i="6" s="1"/>
  <c r="O309" i="3"/>
  <c r="O312" i="3" s="1"/>
  <c r="I66" i="5"/>
  <c r="D66" i="1" s="1"/>
  <c r="E66" i="6" s="1"/>
  <c r="BY309" i="3"/>
  <c r="BY312" i="3" s="1"/>
  <c r="AT346" i="3"/>
  <c r="AT355" i="3" s="1"/>
  <c r="BL346" i="3"/>
  <c r="BL355" i="3" s="1"/>
  <c r="N22" i="5"/>
  <c r="E22" i="1" s="1"/>
  <c r="F22" i="6" s="1"/>
  <c r="AP353" i="3"/>
  <c r="AP356" i="3" s="1"/>
  <c r="CE302" i="3"/>
  <c r="CE311" i="3" s="1"/>
  <c r="N73" i="5"/>
  <c r="E73" i="1" s="1"/>
  <c r="F73" i="6" s="1"/>
  <c r="CF353" i="3"/>
  <c r="CF356" i="3" s="1"/>
  <c r="CJ254" i="3"/>
  <c r="CJ263" i="3" s="1"/>
  <c r="BQ254" i="3"/>
  <c r="BQ263" i="3" s="1"/>
  <c r="D63" i="5"/>
  <c r="C63" i="1" s="1"/>
  <c r="D63" i="6" s="1"/>
  <c r="BV261" i="3"/>
  <c r="BV264" i="3" s="1"/>
  <c r="CJ302" i="3"/>
  <c r="CJ311" i="3" s="1"/>
  <c r="I27" i="5"/>
  <c r="D27" i="1" s="1"/>
  <c r="E27" i="6" s="1"/>
  <c r="AU309" i="3"/>
  <c r="AU312" i="3" s="1"/>
  <c r="V346" i="3"/>
  <c r="V355" i="3" s="1"/>
  <c r="BP346" i="3"/>
  <c r="BP355" i="3" s="1"/>
  <c r="N69" i="5"/>
  <c r="E69" i="1" s="1"/>
  <c r="F69" i="6" s="1"/>
  <c r="CB353" i="3"/>
  <c r="CB356" i="3" s="1"/>
  <c r="C76" i="1"/>
  <c r="D76" i="6" s="1"/>
  <c r="C29" i="1"/>
  <c r="D29" i="6" s="1"/>
  <c r="C73" i="1"/>
  <c r="D73" i="6" s="1"/>
  <c r="BX261" i="3"/>
  <c r="BX264" i="3" s="1"/>
  <c r="N21" i="5"/>
  <c r="E21" i="1" s="1"/>
  <c r="F21" i="6" s="1"/>
  <c r="AN353" i="3"/>
  <c r="AN356" i="3" s="1"/>
  <c r="D25" i="5"/>
  <c r="C25" i="1" s="1"/>
  <c r="D25" i="6" s="1"/>
  <c r="AS261" i="3"/>
  <c r="AS264" i="3" s="1"/>
  <c r="D42" i="5"/>
  <c r="C42" i="1" s="1"/>
  <c r="D42" i="6" s="1"/>
  <c r="L261" i="3"/>
  <c r="L264" i="3" s="1"/>
  <c r="D55" i="5"/>
  <c r="C55" i="1" s="1"/>
  <c r="D55" i="6" s="1"/>
  <c r="Y261" i="3"/>
  <c r="Y264" i="3" s="1"/>
  <c r="AP390" i="3"/>
  <c r="AP399" i="3" s="1"/>
  <c r="BV390" i="3"/>
  <c r="BV399" i="3" s="1"/>
  <c r="S21" i="5"/>
  <c r="F21" i="1" s="1"/>
  <c r="G21" i="6" s="1"/>
  <c r="AN397" i="3"/>
  <c r="AN400" i="3" s="1"/>
  <c r="S34" i="5"/>
  <c r="F34" i="1" s="1"/>
  <c r="G34" i="6" s="1"/>
  <c r="BP397" i="3"/>
  <c r="BP400" i="3" s="1"/>
  <c r="S73" i="5"/>
  <c r="F73" i="1" s="1"/>
  <c r="G73" i="6" s="1"/>
  <c r="CF397" i="3"/>
  <c r="CF400" i="3" s="1"/>
  <c r="CE346" i="3"/>
  <c r="CE355" i="3" s="1"/>
  <c r="N13" i="5"/>
  <c r="E13" i="1" s="1"/>
  <c r="F13" i="6" s="1"/>
  <c r="BA353" i="3"/>
  <c r="BA356" i="3" s="1"/>
  <c r="N61" i="5"/>
  <c r="E61" i="1" s="1"/>
  <c r="F61" i="6" s="1"/>
  <c r="DN353" i="3"/>
  <c r="DN356" i="3" s="1"/>
  <c r="N42" i="5"/>
  <c r="E42" i="1" s="1"/>
  <c r="F42" i="6" s="1"/>
  <c r="L353" i="3"/>
  <c r="L356" i="3" s="1"/>
  <c r="N56" i="5"/>
  <c r="E56" i="1" s="1"/>
  <c r="F56" i="6" s="1"/>
  <c r="AB353" i="3"/>
  <c r="AB356" i="3" s="1"/>
  <c r="I54" i="5"/>
  <c r="D54" i="1" s="1"/>
  <c r="E54" i="6" s="1"/>
  <c r="CP309" i="3"/>
  <c r="CP312" i="3" s="1"/>
  <c r="I24" i="5"/>
  <c r="D24" i="1" s="1"/>
  <c r="E24" i="6" s="1"/>
  <c r="AR309" i="3"/>
  <c r="AR312" i="3" s="1"/>
  <c r="I56" i="5"/>
  <c r="D56" i="1" s="1"/>
  <c r="E56" i="6" s="1"/>
  <c r="AB309" i="3"/>
  <c r="AB312" i="3" s="1"/>
  <c r="I43" i="5"/>
  <c r="D43" i="1" s="1"/>
  <c r="E43" i="6" s="1"/>
  <c r="M309" i="3"/>
  <c r="M312" i="3" s="1"/>
  <c r="AU390" i="3"/>
  <c r="AU399" i="3" s="1"/>
  <c r="S10" i="5"/>
  <c r="F10" i="1" s="1"/>
  <c r="G10" i="6" s="1"/>
  <c r="AW397" i="3"/>
  <c r="AW400" i="3" s="1"/>
  <c r="S19" i="5"/>
  <c r="F19" i="1" s="1"/>
  <c r="G19" i="6" s="1"/>
  <c r="BI397" i="3"/>
  <c r="BI400" i="3" s="1"/>
  <c r="S35" i="5"/>
  <c r="F35" i="1" s="1"/>
  <c r="G35" i="6" s="1"/>
  <c r="BQ397" i="3"/>
  <c r="BQ400" i="3" s="1"/>
  <c r="S70" i="5"/>
  <c r="F70" i="1" s="1"/>
  <c r="G70" i="6" s="1"/>
  <c r="CC397" i="3"/>
  <c r="CC400" i="3" s="1"/>
  <c r="I346" i="3"/>
  <c r="I355" i="3" s="1"/>
  <c r="Y346" i="3"/>
  <c r="Y355" i="3" s="1"/>
  <c r="AB346" i="3"/>
  <c r="AB355" i="3" s="1"/>
  <c r="I60" i="5"/>
  <c r="D60" i="1" s="1"/>
  <c r="E60" i="6" s="1"/>
  <c r="DM309" i="3"/>
  <c r="DM312" i="3" s="1"/>
  <c r="CA302" i="3"/>
  <c r="CA311" i="3" s="1"/>
  <c r="AH254" i="3"/>
  <c r="AH263" i="3" s="1"/>
  <c r="D28" i="5"/>
  <c r="C28" i="1" s="1"/>
  <c r="D28" i="6" s="1"/>
  <c r="AV261" i="3"/>
  <c r="AV264" i="3" s="1"/>
  <c r="D42" i="1"/>
  <c r="E42" i="6" s="1"/>
  <c r="W346" i="3"/>
  <c r="W355" i="3" s="1"/>
  <c r="AQ346" i="3"/>
  <c r="AQ355" i="3" s="1"/>
  <c r="BQ346" i="3"/>
  <c r="BQ355" i="3" s="1"/>
  <c r="CC346" i="3"/>
  <c r="CC355" i="3" s="1"/>
  <c r="N57" i="5"/>
  <c r="E57" i="1" s="1"/>
  <c r="F57" i="6" s="1"/>
  <c r="AE353" i="3"/>
  <c r="AE356" i="3" s="1"/>
  <c r="N27" i="5"/>
  <c r="E27" i="1" s="1"/>
  <c r="F27" i="6" s="1"/>
  <c r="AU353" i="3"/>
  <c r="AU356" i="3" s="1"/>
  <c r="N62" i="5"/>
  <c r="E62" i="1" s="1"/>
  <c r="F62" i="6" s="1"/>
  <c r="BU353" i="3"/>
  <c r="BU356" i="3" s="1"/>
  <c r="D11" i="5"/>
  <c r="C11" i="1" s="1"/>
  <c r="D11" i="6" s="1"/>
  <c r="AY261" i="3"/>
  <c r="AY264" i="3" s="1"/>
  <c r="P390" i="3"/>
  <c r="P399" i="3" s="1"/>
  <c r="AR390" i="3"/>
  <c r="AR399" i="3" s="1"/>
  <c r="BL390" i="3"/>
  <c r="BL399" i="3" s="1"/>
  <c r="CB390" i="3"/>
  <c r="CB399" i="3" s="1"/>
  <c r="AX397" i="3"/>
  <c r="AX400" i="3" s="1"/>
  <c r="S36" i="5"/>
  <c r="F36" i="1" s="1"/>
  <c r="G36" i="6" s="1"/>
  <c r="BR397" i="3"/>
  <c r="BR400" i="3" s="1"/>
  <c r="CP397" i="3"/>
  <c r="CP400" i="3" s="1"/>
  <c r="S54" i="5"/>
  <c r="F54" i="1" s="1"/>
  <c r="G54" i="6" s="1"/>
  <c r="BN254" i="3"/>
  <c r="BN263" i="3" s="1"/>
  <c r="D30" i="5"/>
  <c r="C30" i="1" s="1"/>
  <c r="D30" i="6" s="1"/>
  <c r="BL261" i="3"/>
  <c r="BL264" i="3" s="1"/>
  <c r="BQ390" i="3"/>
  <c r="BQ399" i="3" s="1"/>
  <c r="CK390" i="3"/>
  <c r="CK399" i="3" s="1"/>
  <c r="S57" i="5"/>
  <c r="F57" i="1" s="1"/>
  <c r="G57" i="6" s="1"/>
  <c r="AE397" i="3"/>
  <c r="AE400" i="3" s="1"/>
  <c r="S23" i="5"/>
  <c r="F23" i="1" s="1"/>
  <c r="G23" i="6" s="1"/>
  <c r="AQ397" i="3"/>
  <c r="AQ400" i="3" s="1"/>
  <c r="S29" i="5"/>
  <c r="F29" i="1" s="1"/>
  <c r="G29" i="6" s="1"/>
  <c r="BK397" i="3"/>
  <c r="BK400" i="3" s="1"/>
  <c r="S68" i="5"/>
  <c r="F68" i="1" s="1"/>
  <c r="G68" i="6" s="1"/>
  <c r="CA397" i="3"/>
  <c r="CA400" i="3" s="1"/>
  <c r="BF302" i="3"/>
  <c r="BF311" i="3" s="1"/>
  <c r="BA346" i="3"/>
  <c r="BA355" i="3" s="1"/>
  <c r="AY302" i="3"/>
  <c r="AY311" i="3" s="1"/>
  <c r="D394" i="3"/>
  <c r="C394" i="3"/>
  <c r="B398" i="3" s="1"/>
  <c r="L254" i="3"/>
  <c r="L263" i="3" s="1"/>
  <c r="AR254" i="3"/>
  <c r="AR263" i="3" s="1"/>
  <c r="BK254" i="3"/>
  <c r="BK263" i="3" s="1"/>
  <c r="BO254" i="3"/>
  <c r="BO263" i="3" s="1"/>
  <c r="BS254" i="3"/>
  <c r="BS263" i="3" s="1"/>
  <c r="BW254" i="3"/>
  <c r="BW263" i="3" s="1"/>
  <c r="CA254" i="3"/>
  <c r="CA263" i="3" s="1"/>
  <c r="CE254" i="3"/>
  <c r="CE263" i="3" s="1"/>
  <c r="CM254" i="3"/>
  <c r="CM263" i="3" s="1"/>
  <c r="D31" i="5"/>
  <c r="C31" i="1" s="1"/>
  <c r="D31" i="6" s="1"/>
  <c r="BM261" i="3"/>
  <c r="BM264" i="3" s="1"/>
  <c r="D70" i="5"/>
  <c r="C70" i="1" s="1"/>
  <c r="D70" i="6" s="1"/>
  <c r="CC261" i="3"/>
  <c r="CC264" i="3" s="1"/>
  <c r="AH302" i="3"/>
  <c r="AH311" i="3" s="1"/>
  <c r="BL302" i="3"/>
  <c r="BL311" i="3" s="1"/>
  <c r="CB302" i="3"/>
  <c r="CB311" i="3" s="1"/>
  <c r="I22" i="5"/>
  <c r="D22" i="1" s="1"/>
  <c r="E22" i="6" s="1"/>
  <c r="AP309" i="3"/>
  <c r="AP312" i="3" s="1"/>
  <c r="AX346" i="3"/>
  <c r="AX355" i="3" s="1"/>
  <c r="N43" i="5"/>
  <c r="E43" i="1" s="1"/>
  <c r="F43" i="6" s="1"/>
  <c r="M353" i="3"/>
  <c r="M356" i="3" s="1"/>
  <c r="AO353" i="3"/>
  <c r="AO356" i="3" s="1"/>
  <c r="N33" i="5"/>
  <c r="E33" i="1" s="1"/>
  <c r="F33" i="6" s="1"/>
  <c r="BO353" i="3"/>
  <c r="BO356" i="3" s="1"/>
  <c r="CK254" i="3"/>
  <c r="CK263" i="3" s="1"/>
  <c r="D18" i="5"/>
  <c r="C18" i="1" s="1"/>
  <c r="D18" i="6" s="1"/>
  <c r="BF261" i="3"/>
  <c r="BF264" i="3" s="1"/>
  <c r="F5" i="5"/>
  <c r="F10" i="5"/>
  <c r="I11" i="5"/>
  <c r="D11" i="1" s="1"/>
  <c r="E11" i="6" s="1"/>
  <c r="AY309" i="3"/>
  <c r="AY312" i="3" s="1"/>
  <c r="AW346" i="3"/>
  <c r="AW355" i="3" s="1"/>
  <c r="DM302" i="3"/>
  <c r="DM311" i="3" s="1"/>
  <c r="DM346" i="3"/>
  <c r="DM355" i="3" s="1"/>
  <c r="I254" i="3"/>
  <c r="I263" i="3" s="1"/>
  <c r="BM254" i="3"/>
  <c r="BM263" i="3" s="1"/>
  <c r="AE254" i="3"/>
  <c r="AE263" i="3" s="1"/>
  <c r="D67" i="5"/>
  <c r="C67" i="1" s="1"/>
  <c r="D67" i="6" s="1"/>
  <c r="BZ261" i="3"/>
  <c r="BZ264" i="3" s="1"/>
  <c r="BM302" i="3"/>
  <c r="BM311" i="3" s="1"/>
  <c r="I74" i="5"/>
  <c r="D74" i="1" s="1"/>
  <c r="E74" i="6" s="1"/>
  <c r="CJ309" i="3"/>
  <c r="CJ312" i="3" s="1"/>
  <c r="BT346" i="3"/>
  <c r="BT355" i="3" s="1"/>
  <c r="CB346" i="3"/>
  <c r="CB355" i="3" s="1"/>
  <c r="N58" i="5"/>
  <c r="E58" i="1" s="1"/>
  <c r="F58" i="6" s="1"/>
  <c r="AH353" i="3"/>
  <c r="AH356" i="3" s="1"/>
  <c r="N34" i="5"/>
  <c r="E34" i="1" s="1"/>
  <c r="F34" i="6" s="1"/>
  <c r="BP353" i="3"/>
  <c r="BP356" i="3" s="1"/>
  <c r="CM302" i="3"/>
  <c r="CM311" i="3" s="1"/>
  <c r="I18" i="5"/>
  <c r="D18" i="1" s="1"/>
  <c r="E18" i="6" s="1"/>
  <c r="BF309" i="3"/>
  <c r="BF312" i="3" s="1"/>
  <c r="BA302" i="3"/>
  <c r="BA311" i="3" s="1"/>
  <c r="N60" i="5"/>
  <c r="E60" i="1" s="1"/>
  <c r="F60" i="6" s="1"/>
  <c r="DM353" i="3"/>
  <c r="DM356" i="3" s="1"/>
  <c r="AS254" i="3"/>
  <c r="AS263" i="3" s="1"/>
  <c r="BA254" i="3"/>
  <c r="BA263" i="3" s="1"/>
  <c r="BY254" i="3"/>
  <c r="BY263" i="3" s="1"/>
  <c r="D45" i="5"/>
  <c r="C45" i="1" s="1"/>
  <c r="D45" i="6" s="1"/>
  <c r="O261" i="3"/>
  <c r="O264" i="3" s="1"/>
  <c r="D57" i="5"/>
  <c r="C57" i="1" s="1"/>
  <c r="D57" i="6" s="1"/>
  <c r="AE261" i="3"/>
  <c r="AE264" i="3" s="1"/>
  <c r="D36" i="5"/>
  <c r="C36" i="1" s="1"/>
  <c r="D36" i="6" s="1"/>
  <c r="BR261" i="3"/>
  <c r="BR264" i="3" s="1"/>
  <c r="BI302" i="3"/>
  <c r="BI311" i="3" s="1"/>
  <c r="I48" i="5"/>
  <c r="D48" i="1" s="1"/>
  <c r="E48" i="6" s="1"/>
  <c r="S309" i="3"/>
  <c r="S312" i="3" s="1"/>
  <c r="I31" i="5"/>
  <c r="D31" i="1" s="1"/>
  <c r="E31" i="6" s="1"/>
  <c r="BM309" i="3"/>
  <c r="BM312" i="3" s="1"/>
  <c r="J346" i="3"/>
  <c r="J355" i="3" s="1"/>
  <c r="BX346" i="3"/>
  <c r="BX355" i="3" s="1"/>
  <c r="BP261" i="3"/>
  <c r="BP264" i="3" s="1"/>
  <c r="BS261" i="3"/>
  <c r="BS264" i="3" s="1"/>
  <c r="C65" i="1"/>
  <c r="D65" i="6" s="1"/>
  <c r="C10" i="1" l="1"/>
  <c r="D10" i="6" s="1"/>
</calcChain>
</file>

<file path=xl/sharedStrings.xml><?xml version="1.0" encoding="utf-8"?>
<sst xmlns="http://schemas.openxmlformats.org/spreadsheetml/2006/main" count="1843" uniqueCount="452">
  <si>
    <t>OPERATION</t>
  </si>
  <si>
    <t>Tillage</t>
  </si>
  <si>
    <t>Disk</t>
  </si>
  <si>
    <t>Offset disk</t>
  </si>
  <si>
    <t>Chisel 4-12 in</t>
  </si>
  <si>
    <t>Springtooth harrow</t>
  </si>
  <si>
    <t>Field cultivate</t>
  </si>
  <si>
    <t>V-blade</t>
  </si>
  <si>
    <t>Fertillizer application</t>
  </si>
  <si>
    <t>Row crop cultivation with fertilizer</t>
  </si>
  <si>
    <t>Dry fertilizer</t>
  </si>
  <si>
    <t>Liquid fertilizer</t>
  </si>
  <si>
    <t>NH3 application</t>
  </si>
  <si>
    <t>Ground herbicide</t>
  </si>
  <si>
    <t>Aerial herbicide</t>
  </si>
  <si>
    <t>Ground insecticide</t>
  </si>
  <si>
    <t>Aerial insecticide</t>
  </si>
  <si>
    <t>Planting</t>
  </si>
  <si>
    <t>Wheat, reg-till planting</t>
  </si>
  <si>
    <t>Milo, reg-till planting</t>
  </si>
  <si>
    <t>Corn, reg-till planting</t>
  </si>
  <si>
    <t>Soybeans, reg-till planting</t>
  </si>
  <si>
    <t>Grass seeding, reg-till</t>
  </si>
  <si>
    <t>Alfalfa seeding, reg-till</t>
  </si>
  <si>
    <t>Wheat, min-till planting</t>
  </si>
  <si>
    <t>Milo, minimum till</t>
  </si>
  <si>
    <t>Corn, minimum till</t>
  </si>
  <si>
    <t>Soybeans, minimum till</t>
  </si>
  <si>
    <t>Harvesting</t>
  </si>
  <si>
    <t>Wheat (base)</t>
  </si>
  <si>
    <t>Wheat (extra charge for high yield) - $/bu</t>
  </si>
  <si>
    <t>Milo (base)</t>
  </si>
  <si>
    <t>Milo (extra charge for high yield) - $/bu</t>
  </si>
  <si>
    <t>Corn (base)</t>
  </si>
  <si>
    <t>Corn  (extra charge for high yield) - $/bu</t>
  </si>
  <si>
    <t>Soybeans (base)</t>
  </si>
  <si>
    <t>Soybeans  (extra charge for high yield) - $/bu</t>
  </si>
  <si>
    <t>Sunflower (base)</t>
  </si>
  <si>
    <t>Sunflower (extra charge for high yield)-$/cwt</t>
  </si>
  <si>
    <t>Hauling</t>
  </si>
  <si>
    <t>Wheat - hauling - $/bu</t>
  </si>
  <si>
    <t>Milo - hauling - $/bu</t>
  </si>
  <si>
    <t>Corn - hauling - $/bu</t>
  </si>
  <si>
    <t>Soybeans - hauling - $/bu</t>
  </si>
  <si>
    <t>Sunflower - hauling - $/cwt</t>
  </si>
  <si>
    <t>Hay</t>
  </si>
  <si>
    <t>Rotary mow, $/acre</t>
  </si>
  <si>
    <t>Rotary mow, $/hour</t>
  </si>
  <si>
    <t>Hay-mow/swath, $/acre</t>
  </si>
  <si>
    <t>Forage-mow/swath, $/acre</t>
  </si>
  <si>
    <t>Swathing and condition, $/acre</t>
  </si>
  <si>
    <t>Sideraking hay, $/acre</t>
  </si>
  <si>
    <t>Small square with twine, $/bale</t>
  </si>
  <si>
    <t>Small square with wire, $/bale</t>
  </si>
  <si>
    <t>Round (&lt; 1500 lbs) w/o net, $/bale</t>
  </si>
  <si>
    <t>Round (&lt; 1500 lbs) w/ net, $/bale</t>
  </si>
  <si>
    <t>Round (&gt; 1500 lbs) w/o net, $/bale</t>
  </si>
  <si>
    <t>Round (&gt; 1500 lbs) w/ net, $/bale</t>
  </si>
  <si>
    <t>Square (approx 1 ton), $/bale</t>
  </si>
  <si>
    <t>Hauling small squares, $/bale</t>
  </si>
  <si>
    <t>Hauling large round, $/bale</t>
  </si>
  <si>
    <t>Hauling large round, $/ton</t>
  </si>
  <si>
    <t>Entire operation (large round), $/bale</t>
  </si>
  <si>
    <t>PPI</t>
  </si>
  <si>
    <t>Adj factor</t>
  </si>
  <si>
    <t xml:space="preserve">Diesel </t>
  </si>
  <si>
    <t>Diesel</t>
  </si>
  <si>
    <t>Use the highway diesel price</t>
  </si>
  <si>
    <t>State</t>
  </si>
  <si>
    <t>West</t>
  </si>
  <si>
    <t>Central</t>
  </si>
  <si>
    <t>East</t>
  </si>
  <si>
    <t xml:space="preserve">29.87 33.25 31.70 </t>
  </si>
  <si>
    <t xml:space="preserve">29.18 28.72 28.82 </t>
  </si>
  <si>
    <t xml:space="preserve">29.54 27.50 25.70 </t>
  </si>
  <si>
    <t>Custom Rates (KAS and KCD "fill ins")</t>
  </si>
  <si>
    <t>Data cut and pasted from "AllData" tab of bigger file</t>
  </si>
  <si>
    <t>HARVEST AND GRAIN HAULING</t>
  </si>
  <si>
    <t>CHEMICAL</t>
  </si>
  <si>
    <t>TILLAGE</t>
  </si>
  <si>
    <t>PLANTING</t>
  </si>
  <si>
    <t>HAY AND SILAGE</t>
  </si>
  <si>
    <t>FEED PREPARATRION AND HAULING</t>
  </si>
  <si>
    <t>MISCELLANEOUS</t>
  </si>
  <si>
    <t xml:space="preserve"> (data are sorted based on Reg-Yr -- only kept 1990-2009 data)</t>
  </si>
  <si>
    <t>Column no. for lookup</t>
  </si>
  <si>
    <t>rowcrop</t>
  </si>
  <si>
    <t>dry fertilizer</t>
  </si>
  <si>
    <t>liquid fert</t>
  </si>
  <si>
    <t>NH3</t>
  </si>
  <si>
    <t>herbicide</t>
  </si>
  <si>
    <t>insecticide</t>
  </si>
  <si>
    <t>conv till</t>
  </si>
  <si>
    <t>min/notill</t>
  </si>
  <si>
    <t>hay</t>
  </si>
  <si>
    <t>forage</t>
  </si>
  <si>
    <t>swathing</t>
  </si>
  <si>
    <t>small</t>
  </si>
  <si>
    <t>twine</t>
  </si>
  <si>
    <t>net wrap</t>
  </si>
  <si>
    <t>large</t>
  </si>
  <si>
    <t>haul</t>
  </si>
  <si>
    <t>entire</t>
  </si>
  <si>
    <t>silage</t>
  </si>
  <si>
    <t>rolling</t>
  </si>
  <si>
    <t>grinding</t>
  </si>
  <si>
    <t>Method 1 (chg/load + mileage)</t>
  </si>
  <si>
    <t>Method 2 (chg/mile)</t>
  </si>
  <si>
    <t>Method 3 (chg/ton)</t>
  </si>
  <si>
    <t>Method 4 (chg/load)</t>
  </si>
  <si>
    <t>extra charge</t>
  </si>
  <si>
    <t>Wheat</t>
  </si>
  <si>
    <t>Sorghum</t>
  </si>
  <si>
    <t>Corn</t>
  </si>
  <si>
    <t>Soybeans</t>
  </si>
  <si>
    <t>Sunflowers</t>
  </si>
  <si>
    <t>cultivation</t>
  </si>
  <si>
    <t>application</t>
  </si>
  <si>
    <t>one-way</t>
  </si>
  <si>
    <t>off-set</t>
  </si>
  <si>
    <t>chisel</t>
  </si>
  <si>
    <t>deep chisel</t>
  </si>
  <si>
    <t>spiketooth</t>
  </si>
  <si>
    <t>springtooth</t>
  </si>
  <si>
    <t>moldboard</t>
  </si>
  <si>
    <t>wheel</t>
  </si>
  <si>
    <t>undercut</t>
  </si>
  <si>
    <t>planting</t>
  </si>
  <si>
    <t>mow or</t>
  </si>
  <si>
    <t>and</t>
  </si>
  <si>
    <t>square</t>
  </si>
  <si>
    <t>round bale</t>
  </si>
  <si>
    <t>stack</t>
  </si>
  <si>
    <t>chopping</t>
  </si>
  <si>
    <t>hauling</t>
  </si>
  <si>
    <t>mixing</t>
  </si>
  <si>
    <t>feed delivery</t>
  </si>
  <si>
    <t>rotary</t>
  </si>
  <si>
    <t>Milo</t>
  </si>
  <si>
    <t>w/ fertilizer</t>
  </si>
  <si>
    <t>w/o fertilizer</t>
  </si>
  <si>
    <t>ground rig</t>
  </si>
  <si>
    <t>aerial</t>
  </si>
  <si>
    <t>disking</t>
  </si>
  <si>
    <t>disk</t>
  </si>
  <si>
    <t>4-12"</t>
  </si>
  <si>
    <t>over 12"</t>
  </si>
  <si>
    <t>harrow</t>
  </si>
  <si>
    <t>plow</t>
  </si>
  <si>
    <t>cultivator</t>
  </si>
  <si>
    <t>v-blade</t>
  </si>
  <si>
    <t>small grain</t>
  </si>
  <si>
    <t>milo</t>
  </si>
  <si>
    <t>corn</t>
  </si>
  <si>
    <t>soybean</t>
  </si>
  <si>
    <t>grass</t>
  </si>
  <si>
    <t>alfalfa</t>
  </si>
  <si>
    <t>swath</t>
  </si>
  <si>
    <t>conditioning</t>
  </si>
  <si>
    <t>rake</t>
  </si>
  <si>
    <t>wire</t>
  </si>
  <si>
    <t>&lt;1500 lb</t>
  </si>
  <si>
    <t>&gt;1500 lb</t>
  </si>
  <si>
    <t>1 Ton</t>
  </si>
  <si>
    <t>4-6 T</t>
  </si>
  <si>
    <t>3 T</t>
  </si>
  <si>
    <t>round</t>
  </si>
  <si>
    <t>bale</t>
  </si>
  <si>
    <t>operation</t>
  </si>
  <si>
    <t>haul, fill</t>
  </si>
  <si>
    <t>and haul</t>
  </si>
  <si>
    <t>only</t>
  </si>
  <si>
    <t>grain</t>
  </si>
  <si>
    <t>pelleting</t>
  </si>
  <si>
    <t>&amp; pelleting</t>
  </si>
  <si>
    <t>sacking</t>
  </si>
  <si>
    <t>per load</t>
  </si>
  <si>
    <t>per mile</t>
  </si>
  <si>
    <t>avg load</t>
  </si>
  <si>
    <t>mow</t>
  </si>
  <si>
    <t>Region</t>
  </si>
  <si>
    <t>Reg-Yr</t>
  </si>
  <si>
    <t>Year</t>
  </si>
  <si>
    <t>pce</t>
  </si>
  <si>
    <t>ppi</t>
  </si>
  <si>
    <t>fuel</t>
  </si>
  <si>
    <t>($/ac)</t>
  </si>
  <si>
    <t>X-tra Chg</t>
  </si>
  <si>
    <t>X-tra Yld</t>
  </si>
  <si>
    <t>cents/bu</t>
  </si>
  <si>
    <t>cnts/bu</t>
  </si>
  <si>
    <t>miles</t>
  </si>
  <si>
    <t>overage</t>
  </si>
  <si>
    <t>cnts/cwt</t>
  </si>
  <si>
    <t>$/acre</t>
  </si>
  <si>
    <t>$/bale</t>
  </si>
  <si>
    <t>$/ton</t>
  </si>
  <si>
    <t>$/cwt</t>
  </si>
  <si>
    <t>$/load</t>
  </si>
  <si>
    <t>$/mile</t>
  </si>
  <si>
    <t>tons</t>
  </si>
  <si>
    <t>$/hour</t>
  </si>
  <si>
    <t>.</t>
  </si>
  <si>
    <t>Code</t>
  </si>
  <si>
    <t>AAA</t>
  </si>
  <si>
    <t>Error</t>
  </si>
  <si>
    <t>C</t>
  </si>
  <si>
    <t>EC</t>
  </si>
  <si>
    <t>NC</t>
  </si>
  <si>
    <t>NE</t>
  </si>
  <si>
    <t>NW</t>
  </si>
  <si>
    <t>SC</t>
  </si>
  <si>
    <t>SE</t>
  </si>
  <si>
    <t>SW</t>
  </si>
  <si>
    <t>WC</t>
  </si>
  <si>
    <t>ZZZ</t>
  </si>
  <si>
    <t xml:space="preserve">West </t>
  </si>
  <si>
    <t>Intercept</t>
  </si>
  <si>
    <t>PPI coefficient</t>
  </si>
  <si>
    <t>Fuel coefficient</t>
  </si>
  <si>
    <t>Fuel</t>
  </si>
  <si>
    <t>X coefficient</t>
  </si>
  <si>
    <t>R squared</t>
  </si>
  <si>
    <t>Year coefficient</t>
  </si>
  <si>
    <t>Centrtal</t>
  </si>
  <si>
    <t>Strip tillage</t>
  </si>
  <si>
    <t>Vertical tillage-high speed shallow</t>
  </si>
  <si>
    <t>Subsoiler/in-line ripper</t>
  </si>
  <si>
    <t>field</t>
  </si>
  <si>
    <t>To put on the chart</t>
  </si>
  <si>
    <t>Kevins's</t>
  </si>
  <si>
    <t>This is from quick stats of PPI of machinery</t>
  </si>
  <si>
    <t>PPI index</t>
  </si>
  <si>
    <t>90-92 index</t>
  </si>
  <si>
    <t>2011 index</t>
  </si>
  <si>
    <t>Growth rate</t>
  </si>
  <si>
    <t>US diesel prices</t>
  </si>
  <si>
    <t xml:space="preserve">NASS series </t>
  </si>
  <si>
    <t>Machinery (1990-92=100)</t>
  </si>
  <si>
    <t>Prices Paid Index (Annual Prices)</t>
  </si>
  <si>
    <t>Values from 1997 forward are annual averages based on monthly values from Quick Stats</t>
  </si>
  <si>
    <t>2013 is the last yr for the 90-92 index from quick stats - moved to the 2011 index</t>
  </si>
  <si>
    <t>KD base yr</t>
  </si>
  <si>
    <t>2014 as used by kevin</t>
  </si>
  <si>
    <t>The PPI is from quickstats and machinery producer prices</t>
  </si>
  <si>
    <t>This data is from 9-14-16</t>
  </si>
  <si>
    <t>assume a 1% growth for 2017</t>
  </si>
  <si>
    <t>ave</t>
  </si>
  <si>
    <t>Starting in 2017, I'm justing using the annual highway price of diesel</t>
  </si>
  <si>
    <t>Sourcekey</t>
  </si>
  <si>
    <t>EMD_EPD2D_PTE_NUS_DPG</t>
  </si>
  <si>
    <t>Date</t>
  </si>
  <si>
    <t>U.S. No 2 Diesel Retail Prices (Dollars per Gallon)</t>
  </si>
  <si>
    <t>Also the 2011 PPI index for Machinery available from quickstats</t>
  </si>
  <si>
    <t>2011 index = 100</t>
  </si>
  <si>
    <t>All Years</t>
  </si>
  <si>
    <t>2016-calc</t>
  </si>
  <si>
    <t>Since 2000</t>
  </si>
  <si>
    <t>Comparison-All</t>
  </si>
  <si>
    <t>Operation</t>
  </si>
  <si>
    <t>Sunflower  (extra charge for high yield) - $/bu</t>
  </si>
  <si>
    <t>Column from custom hire survey sheet</t>
  </si>
  <si>
    <t>AW</t>
  </si>
  <si>
    <t>AY</t>
  </si>
  <si>
    <t>A</t>
  </si>
  <si>
    <t>B</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</si>
  <si>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</si>
  <si>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</si>
  <si>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</si>
  <si>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</si>
  <si>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</si>
  <si>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</si>
  <si>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</si>
  <si>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</si>
  <si>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</si>
  <si>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</si>
  <si>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</si>
  <si>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</si>
  <si>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</si>
  <si>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</si>
  <si>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</si>
  <si>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</si>
  <si>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</si>
  <si>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</si>
  <si>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</si>
  <si>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</si>
  <si>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</si>
  <si>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</si>
  <si>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</si>
  <si>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</si>
  <si>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</si>
  <si>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</si>
  <si>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</si>
  <si>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</si>
  <si>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</si>
  <si>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</si>
  <si>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</si>
  <si>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</si>
  <si>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</si>
  <si>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</si>
  <si>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</si>
  <si>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</si>
  <si>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</si>
  <si>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</si>
  <si>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</si>
  <si>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</si>
  <si>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</si>
  <si>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</si>
  <si>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</si>
  <si>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</si>
  <si>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</si>
  <si>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AX</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</si>
  <si>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</si>
  <si>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</si>
  <si>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</si>
  <si>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</si>
  <si>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</si>
  <si>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</si>
  <si>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</si>
  <si>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</si>
  <si>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</si>
  <si>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</si>
  <si>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</si>
  <si>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</si>
  <si>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</si>
  <si>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</si>
  <si>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</si>
  <si>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</si>
  <si>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</si>
  <si>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</si>
  <si>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</si>
  <si>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</si>
  <si>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</si>
  <si>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</si>
  <si>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</si>
  <si>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</si>
  <si>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</si>
  <si>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</si>
  <si>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</si>
  <si>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</si>
  <si>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</si>
  <si>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</si>
  <si>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</si>
  <si>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</si>
  <si>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</si>
  <si>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</si>
  <si>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</si>
  <si>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</si>
  <si>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</si>
  <si>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</si>
  <si>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</si>
  <si>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</si>
  <si>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</si>
  <si>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</si>
  <si>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</si>
  <si>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</si>
  <si>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</si>
  <si>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</si>
  <si>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</si>
  <si>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</si>
  <si>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</si>
  <si>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</si>
  <si>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</si>
  <si>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</si>
  <si>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</si>
  <si>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</si>
  <si>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</si>
  <si>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</si>
  <si>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</si>
  <si>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</si>
  <si>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</si>
  <si>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</si>
  <si>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</si>
  <si>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</si>
  <si>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</si>
  <si>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</si>
  <si>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</si>
  <si>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</si>
  <si>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</si>
  <si>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</si>
  <si>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</si>
  <si>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</si>
  <si>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</si>
  <si>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</si>
  <si>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</si>
  <si>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</si>
  <si>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</si>
  <si>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</si>
  <si>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</si>
  <si>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DY</t>
  </si>
  <si>
    <t>DZ</t>
  </si>
  <si>
    <t>Deep chisel (over 12in)</t>
  </si>
  <si>
    <t>Spiketooth harrow</t>
  </si>
  <si>
    <t>Wheat (high yield threshold) - bu</t>
  </si>
  <si>
    <t>Milo (high yield threshold) - bu</t>
  </si>
  <si>
    <t>Corn (high yield threshold) - bu</t>
  </si>
  <si>
    <t>Soybeans (high yield threshold) - bu</t>
  </si>
  <si>
    <t>Sunflower (high yield threshold) - cwt</t>
  </si>
  <si>
    <t>Silage (chop and haul) - $/ton</t>
  </si>
  <si>
    <t>'custom hire survey'!</t>
  </si>
  <si>
    <t>Field cultivator</t>
  </si>
  <si>
    <t>These are entered in from the Prices sheet</t>
  </si>
  <si>
    <t>Gregg Ibendahl, Ph.D.</t>
  </si>
  <si>
    <t>Associate Professor</t>
  </si>
  <si>
    <t>Kansas State University</t>
  </si>
  <si>
    <t>State_Intercept</t>
  </si>
  <si>
    <t>State_PPI</t>
  </si>
  <si>
    <t>State_Fuel</t>
  </si>
  <si>
    <t>State_Year</t>
  </si>
  <si>
    <t>West_Intercept</t>
  </si>
  <si>
    <t>West_PPI</t>
  </si>
  <si>
    <t>West_Fuel</t>
  </si>
  <si>
    <t>West_Year</t>
  </si>
  <si>
    <t>Central_Intercept</t>
  </si>
  <si>
    <t>Central_PPI</t>
  </si>
  <si>
    <t>Central_Fuel</t>
  </si>
  <si>
    <t>Central_Year</t>
  </si>
  <si>
    <t>East_Intercept</t>
  </si>
  <si>
    <t>East_PPI</t>
  </si>
  <si>
    <t>East_Fuel</t>
  </si>
  <si>
    <t>East_Year</t>
  </si>
  <si>
    <t>Specific</t>
  </si>
  <si>
    <t>Filmaker_order</t>
  </si>
  <si>
    <t>Cotton</t>
  </si>
  <si>
    <t>State_highyield</t>
  </si>
  <si>
    <t>West_highyield</t>
  </si>
  <si>
    <t>Central_highyield</t>
  </si>
  <si>
    <t>East_highyield</t>
  </si>
  <si>
    <t>Sunflower min</t>
  </si>
  <si>
    <t>Sunflower reg</t>
  </si>
  <si>
    <r>
      <rPr>
        <b/>
        <sz val="12"/>
        <color theme="1"/>
        <rFont val="Calibri"/>
        <family val="2"/>
        <scheme val="minor"/>
      </rPr>
      <t>Note:</t>
    </r>
    <r>
      <rPr>
        <sz val="12"/>
        <color theme="1"/>
        <rFont val="Calibri"/>
        <family val="2"/>
        <scheme val="minor"/>
      </rPr>
      <t xml:space="preserve"> This spreadsheet is based on a regression of custom rate surveys.</t>
    </r>
  </si>
  <si>
    <t xml:space="preserve">           The most recent custom rate survey was completed in 2016.</t>
  </si>
  <si>
    <t xml:space="preserve">           Thus, the equations that estimate the current custom rates have been </t>
  </si>
  <si>
    <t xml:space="preserve">          updated and are not directly comparable to the previous custom rate spreadshet.</t>
  </si>
  <si>
    <r>
      <rPr>
        <b/>
        <sz val="12"/>
        <color theme="1"/>
        <rFont val="Calibri"/>
        <family val="2"/>
        <scheme val="minor"/>
      </rPr>
      <t>Note:</t>
    </r>
    <r>
      <rPr>
        <sz val="12"/>
        <color theme="1"/>
        <rFont val="Calibri"/>
        <family val="2"/>
        <scheme val="minor"/>
      </rPr>
      <t xml:space="preserve">  There are a wide variation in the reported custom rates. This spreadsheet should</t>
    </r>
  </si>
  <si>
    <t xml:space="preserve">            only be used as a starting point when discussing custom rates.</t>
  </si>
  <si>
    <r>
      <rPr>
        <b/>
        <sz val="12"/>
        <color theme="1"/>
        <rFont val="Calibri"/>
        <family val="2"/>
        <scheme val="minor"/>
      </rPr>
      <t>Note:</t>
    </r>
    <r>
      <rPr>
        <sz val="12"/>
        <color theme="1"/>
        <rFont val="Calibri"/>
        <family val="2"/>
        <scheme val="minor"/>
      </rPr>
      <t xml:space="preserve">  The PPI index is the Producers Price Index for farm machinery and is </t>
    </r>
  </si>
  <si>
    <t xml:space="preserve">            avaiable from NASA QuickStats. This number represents an inflation index.</t>
  </si>
  <si>
    <t>KSU-Custom Rates</t>
  </si>
  <si>
    <t>An Excel spreadsheet program to estimate custom rates for various farming operations given a user-entered projection for diesel fuel price.</t>
  </si>
  <si>
    <t>INTRODUCTION</t>
  </si>
  <si>
    <t>INSTRUCTIONS FOR THE USER:</t>
  </si>
  <si>
    <t>ibendahl@ksu.edu</t>
  </si>
  <si>
    <t>(785) 477-2071</t>
  </si>
  <si>
    <t xml:space="preserve">This tool uses the current diesel fuel price and an index of input prices that farmers pay to estimate the custom operation rates for machinery in Kansas. The last survey of custom rates was completed in 2016, so there is some risk that the current estimates might not reflect actual rates. However, the model has, historicaly, provided estimates that are a close fit to actual values over a wide range of diesel fuel prices. </t>
  </si>
  <si>
    <t>Copyright 2017 AgManager.info, K-State Department of Agricultural Economics</t>
  </si>
  <si>
    <t>Version- 11.28.17</t>
  </si>
  <si>
    <r>
      <rPr>
        <b/>
        <sz val="12"/>
        <rFont val="Calibri"/>
        <family val="2"/>
        <scheme val="minor"/>
      </rPr>
      <t xml:space="preserve">Note: </t>
    </r>
    <r>
      <rPr>
        <sz val="12"/>
        <rFont val="Calibri"/>
        <family val="2"/>
        <scheme val="minor"/>
      </rPr>
      <t>The equations that estimate custom rates have been totally redone with a new custom survey in 2016. Thus, results from previous years might not be directly compariable to past years.</t>
    </r>
  </si>
  <si>
    <t>The user can adjust the Year, PPI, and Diesel price. Also, an overall adjustment can be made if needed.</t>
  </si>
  <si>
    <t>These boxes are at the top of the next page. There are no other inputs for the user to adjust</t>
  </si>
  <si>
    <t xml:space="preserve">Developed by </t>
  </si>
  <si>
    <t xml:space="preserve">   Dept. of Agricultural Economics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</si>
</sst>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43" formatCode="_(* #,##0.00_);_(* \(#,##0.00\);_(* &quot;-&quot;??_);_(@_)"/>
    <numFmt numFmtId="164" formatCode="0.0"/>
    <numFmt numFmtId="165" formatCode="0.0%"/>
    <numFmt numFmtId="166" formatCode="&quot;$&quot;#,##0.00"/>
    <numFmt numFmtId="167" formatCode="_(* #,##0.000_);_(* \(#,##0.000\);_(* &quot;-&quot;??_);_(@_)"/>
    <numFmt numFmtId="168" formatCode="_(* #,##0_);_(* \(#,##0\);_(* &quot;-&quot;??_);_(@_)"/>
    <numFmt numFmtId="169" formatCode="0.0000"/>
    <numFmt numFmtId="170" formatCode="0.000"/>
    <numFmt numFmtId="171" formatCode="yyyy"/>
  </numFmts>
  <fonts count="66">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b/>
      <sz val="16"/>
      <color theme="1"/>
      <name val="Calibri (Body)"/>
    </font>
    <font>
      <b/>
      <sz val="14"/>
      <color theme="1"/>
      <name val="Calibri"/>
      <family val="2"/>
      <scheme val="minor"/>
    </font>
    <font>
      <sz val="14"/>
      <color theme="1"/>
      <name val="Calibri"/>
      <family val="2"/>
      <scheme val="minor"/>
    </font>
    <font>
      <b/>
      <sz val="14"/>
      <color theme="1"/>
      <name val="Calibri (Body)"/>
    </font>
    <font>
      <sz val="12"/>
      <name val="Arial"/>
      <family val="2"/>
    </font>
    <font>
      <sz val="14"/>
      <color indexed="8"/>
      <name val="Calibri"/>
      <family val="2"/>
      <scheme val="minor"/>
    </font>
    <font>
      <b/>
      <sz val="16"/>
      <color theme="1"/>
      <name val="Calibri"/>
      <family val="2"/>
      <scheme val="minor"/>
    </font>
    <font>
      <b/>
      <sz val="13"/>
      <color theme="1"/>
      <name val="Calibri"/>
      <family val="2"/>
      <scheme val="minor"/>
    </font>
    <font>
      <sz val="12"/>
      <color rgb="FFFF0000"/>
      <name val="Calibri"/>
      <family val="2"/>
      <scheme val="minor"/>
    </font>
    <font>
      <sz val="11"/>
      <color theme="1"/>
      <name val="Arial"/>
      <family val="2"/>
    </font>
    <font>
      <sz val="11"/>
      <color rgb="FF0A0101"/>
      <name val="Arial"/>
      <family val="2"/>
    </font>
    <font>
      <u/>
      <sz val="12"/>
      <color theme="10"/>
      <name val="Calibri"/>
      <family val="2"/>
      <scheme val="minor"/>
    </font>
    <font>
      <u/>
      <sz val="12"/>
      <color theme="11"/>
      <name val="Calibri"/>
      <family val="2"/>
      <scheme val="minor"/>
    </font>
    <font>
      <sz val="11"/>
      <name val="Calibri"/>
      <family val="2"/>
      <scheme val="minor"/>
    </font>
    <font>
      <b/>
      <sz val="11"/>
      <name val="Calibri"/>
      <family val="2"/>
      <scheme val="minor"/>
    </font>
    <font>
      <b/>
      <sz val="11"/>
      <color rgb="FFC00000"/>
      <name val="Calibri"/>
      <family val="2"/>
      <scheme val="minor"/>
    </font>
    <font>
      <sz val="12"/>
      <color rgb="FFC00000"/>
      <name val="Arial"/>
      <family val="2"/>
    </font>
    <font>
      <sz val="11"/>
      <color rgb="FFC00000"/>
      <name val="Calibri"/>
      <family val="2"/>
      <scheme val="minor"/>
    </font>
    <font>
      <b/>
      <u/>
      <sz val="11"/>
      <name val="Calibri"/>
      <family val="2"/>
      <scheme val="minor"/>
    </font>
    <font>
      <sz val="11"/>
      <color rgb="FF0000FF"/>
      <name val="Calibri"/>
      <family val="2"/>
      <scheme val="minor"/>
    </font>
    <font>
      <b/>
      <sz val="11"/>
      <color rgb="FFFF0000"/>
      <name val="Calibri"/>
      <family val="2"/>
      <scheme val="minor"/>
    </font>
    <font>
      <b/>
      <sz val="12"/>
      <color rgb="FFFF0000"/>
      <name val="Calibri"/>
      <family val="2"/>
      <scheme val="minor"/>
    </font>
    <font>
      <b/>
      <sz val="16"/>
      <name val="Calibri"/>
      <family val="2"/>
      <scheme val="minor"/>
    </font>
    <font>
      <sz val="11"/>
      <color theme="5" tint="-0.249977111117893"/>
      <name val="Calibri"/>
      <family val="2"/>
      <scheme val="minor"/>
    </font>
    <font>
      <sz val="12"/>
      <color theme="5" tint="-0.249977111117893"/>
      <name val="Calibri"/>
      <family val="2"/>
      <scheme val="minor"/>
    </font>
    <font>
      <sz val="12"/>
      <name val="Calibri"/>
      <family val="2"/>
      <scheme val="minor"/>
    </font>
    <font>
      <sz val="11"/>
      <color theme="1"/>
      <name val="Calibri"/>
      <family val="2"/>
      <scheme val="minor"/>
    </font>
    <font>
      <sz val="10"/>
      <name val="Arial"/>
      <family val="2"/>
    </font>
    <font>
      <sz val="12"/>
      <color theme="8" tint="-0.249977111117893"/>
      <name val="Calibri"/>
      <family val="2"/>
      <scheme val="minor"/>
    </font>
    <font>
      <u/>
      <sz val="10.45"/>
      <color indexed="12"/>
      <name val="Arial"/>
      <family val="2"/>
    </font>
    <font>
      <b/>
      <sz val="9"/>
      <name val="Arial"/>
      <family val="2"/>
    </font>
    <font>
      <b/>
      <sz val="10"/>
      <name val="Arial"/>
      <family val="2"/>
    </font>
    <font>
      <sz val="12"/>
      <color rgb="FF000000"/>
      <name val="Calibri"/>
      <family val="2"/>
      <scheme val="minor"/>
    </font>
    <font>
      <sz val="12"/>
      <color theme="9" tint="-0.249977111117893"/>
      <name val="Calibri"/>
      <family val="2"/>
      <scheme val="minor"/>
    </font>
    <font>
      <b/>
      <sz val="14"/>
      <color rgb="FF000000"/>
      <name val="Calibri"/>
      <family val="2"/>
      <scheme val="minor"/>
    </font>
    <font>
      <sz val="14"/>
      <color rgb="FF000000"/>
      <name val="Calibri"/>
      <family val="2"/>
      <scheme val="minor"/>
    </font>
    <font>
      <sz val="14"/>
      <name val="Calibri"/>
      <family val="2"/>
      <scheme val="minor"/>
    </font>
    <font>
      <b/>
      <sz val="15"/>
      <color theme="1"/>
      <name val="Calibri"/>
      <family val="2"/>
      <scheme val="minor"/>
    </font>
    <font>
      <b/>
      <sz val="12"/>
      <name val="Calibri"/>
      <family val="2"/>
      <scheme val="minor"/>
    </font>
    <font>
      <b/>
      <sz val="12"/>
      <name val="Arial"/>
      <family val="2"/>
    </font>
    <font>
      <b/>
      <sz val="12"/>
      <color theme="0"/>
      <name val="Calibri"/>
      <family val="2"/>
      <scheme val="minor"/>
    </font>
    <font>
      <b/>
      <sz val="12"/>
      <color theme="0"/>
      <name val="Arial"/>
      <family val="2"/>
    </font>
    <font>
      <b/>
      <i/>
      <sz val="20"/>
      <color theme="0"/>
      <name val="Calibri"/>
      <family val="2"/>
      <scheme val="minor"/>
    </font>
    <font>
      <sz val="18"/>
      <color theme="0"/>
      <name val="Calibri"/>
      <family val="2"/>
      <scheme val="minor"/>
    </font>
    <font>
      <b/>
      <i/>
      <sz val="13"/>
      <color theme="0"/>
      <name val="Calibri"/>
      <family val="2"/>
      <scheme val="minor"/>
    </font>
    <font>
      <i/>
      <sz val="13"/>
      <color theme="0"/>
      <name val="Calibri"/>
      <family val="2"/>
      <scheme val="minor"/>
    </font>
    <font>
      <sz val="13"/>
      <color theme="0"/>
      <name val="Calibri"/>
      <family val="2"/>
      <scheme val="minor"/>
    </font>
    <font>
      <sz val="10"/>
      <color theme="0"/>
      <name val="Calibri"/>
      <family val="2"/>
      <scheme val="minor"/>
    </font>
    <font>
      <b/>
      <sz val="12"/>
      <color indexed="10"/>
      <name val="Arial"/>
      <family val="2"/>
    </font>
    <font>
      <sz val="10"/>
      <color indexed="10"/>
      <name val="Arial"/>
      <family val="2"/>
    </font>
    <font>
      <sz val="10"/>
      <color theme="0"/>
      <name val="Arial"/>
      <family val="2"/>
    </font>
    <font>
      <b/>
      <sz val="9"/>
      <color theme="0"/>
      <name val="Arial"/>
      <family val="2"/>
    </font>
    <font>
      <b/>
      <sz val="11"/>
      <color theme="0"/>
      <name val="Arial"/>
      <family val="2"/>
    </font>
    <font>
      <b/>
      <i/>
      <sz val="12"/>
      <color theme="0"/>
      <name val="Arial"/>
      <family val="2"/>
    </font>
    <font>
      <sz val="9"/>
      <color indexed="52"/>
      <name val="Arial"/>
      <family val="2"/>
    </font>
    <font>
      <b/>
      <u/>
      <sz val="12"/>
      <name val="Calibri"/>
      <family val="2"/>
      <scheme val="minor"/>
    </font>
    <font>
      <u/>
      <sz val="10"/>
      <color indexed="12"/>
      <name val="Arial"/>
      <family val="2"/>
    </font>
    <font>
      <sz val="11"/>
      <name val="Arial"/>
      <family val="2"/>
    </font>
    <font>
      <u/>
      <sz val="12"/>
      <color indexed="12"/>
      <name val="Calibri"/>
      <family val="2"/>
      <scheme val="minor"/>
    </font>
    <font>
      <sz val="15"/>
      <color theme="1"/>
      <name val="Calibri"/>
      <family val="2"/>
      <scheme val="minor"/>
    </font>
    <font>
      <u/>
      <sz val="12"/>
      <name val="Calibri (Body)"/>
    </font>
  </fonts>
  <fills count="11">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C00000"/>
        <bgColor indexed="64"/>
      </patternFill>
    </fill>
    <fill>
      <patternFill patternType="solid">
        <fgColor rgb="FFFF0000"/>
        <bgColor indexed="64"/>
      </patternFill>
    </fill>
    <fill>
      <patternFill patternType="solid">
        <fgColor theme="0"/>
        <bgColor indexed="64"/>
      </patternFill>
    </fill>
    <fill>
      <patternFill patternType="solid">
        <fgColor rgb="FF7030A0"/>
        <bgColor indexed="64"/>
      </patternFill>
    </fill>
    <fill>
      <patternFill patternType="solid">
        <fgColor theme="4" tint="0.79998168889431442"/>
        <bgColor indexed="64"/>
      </patternFill>
    </fill>
  </fills>
  <borders count="33">
    <border>
      <left/>
      <right/>
      <top/>
      <bottom/>
      <diagonal/>
    </border>
    <border>
      <left style="medium">
        <color auto="1"/>
      </left>
      <right/>
      <top style="medium">
        <color auto="1"/>
      </top>
      <bottom/>
      <diagonal/>
    </border>
    <border>
      <left style="thin">
        <color auto="1"/>
      </left>
      <right style="thin">
        <color auto="1"/>
      </right>
      <top style="medium">
        <color auto="1"/>
      </top>
      <bottom style="thin">
        <color auto="1"/>
      </bottom>
      <diagonal/>
    </border>
    <border>
      <left style="medium">
        <color auto="1"/>
      </left>
      <right/>
      <top style="thin">
        <color auto="1"/>
      </top>
      <bottom/>
      <diagonal/>
    </border>
    <border>
      <left style="thin">
        <color auto="1"/>
      </left>
      <right style="thin">
        <color auto="1"/>
      </right>
      <top style="thin">
        <color auto="1"/>
      </top>
      <bottom/>
      <diagonal/>
    </border>
    <border>
      <left style="medium">
        <color auto="1"/>
      </left>
      <right/>
      <top/>
      <bottom/>
      <diagonal/>
    </border>
    <border>
      <left style="thin">
        <color auto="1"/>
      </left>
      <right style="thin">
        <color auto="1"/>
      </right>
      <top/>
      <bottom/>
      <diagonal/>
    </border>
    <border>
      <left style="medium">
        <color auto="1"/>
      </left>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medium">
        <color auto="1"/>
      </top>
      <bottom/>
      <diagonal/>
    </border>
    <border>
      <left style="thin">
        <color auto="1"/>
      </left>
      <right/>
      <top/>
      <bottom style="medium">
        <color auto="1"/>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style="thin">
        <color auto="1"/>
      </right>
      <top/>
      <bottom/>
      <diagonal/>
    </border>
    <border>
      <left/>
      <right/>
      <top style="medium">
        <color auto="1"/>
      </top>
      <bottom style="thin">
        <color auto="1"/>
      </bottom>
      <diagonal/>
    </border>
    <border>
      <left style="thin">
        <color auto="1"/>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bottom style="thin">
        <color auto="1"/>
      </bottom>
      <diagonal/>
    </border>
    <border>
      <left/>
      <right style="medium">
        <color auto="1"/>
      </right>
      <top style="thin">
        <color auto="1"/>
      </top>
      <bottom/>
      <diagonal/>
    </border>
  </borders>
  <cellStyleXfs count="322">
    <xf numFmtId="0" fontId="0" fillId="0" borderId="0"/>
    <xf numFmtId="43" fontId="3" fillId="0" borderId="0" applyFont="0" applyFill="0" applyBorder="0" applyAlignment="0" applyProtection="0"/>
    <xf numFmtId="44" fontId="3" fillId="0" borderId="0" applyFont="0" applyFill="0" applyBorder="0" applyAlignment="0" applyProtection="0"/>
    <xf numFmtId="0" fontId="9" fillId="0" borderId="0"/>
    <xf numFmtId="9" fontId="2" fillId="0" borderId="0" applyFon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9" fontId="1" fillId="0" borderId="0" applyFont="0" applyFill="0" applyBorder="0" applyAlignment="0" applyProtection="0"/>
    <xf numFmtId="0" fontId="32" fillId="0" borderId="0"/>
    <xf numFmtId="0" fontId="34" fillId="0" borderId="0" applyNumberFormat="0" applyFill="0" applyBorder="0" applyAlignment="0" applyProtection="0">
      <alignment vertical="top"/>
      <protection locked="0"/>
    </xf>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cellStyleXfs>
  <cellXfs count="236">
    <xf numFmtId="0" fontId="0" fillId="0" borderId="0" xfId="0"/>
    <xf numFmtId="0" fontId="0" fillId="0" borderId="1" xfId="0" applyBorder="1"/>
    <xf numFmtId="0" fontId="5" fillId="0" borderId="2" xfId="0" applyFont="1" applyBorder="1"/>
    <xf numFmtId="0" fontId="7" fillId="0" borderId="4" xfId="0" applyFont="1" applyBorder="1" applyAlignment="1">
      <alignment wrapText="1"/>
    </xf>
    <xf numFmtId="0" fontId="7" fillId="0" borderId="6" xfId="0" applyFont="1" applyBorder="1" applyAlignment="1">
      <alignment wrapText="1"/>
    </xf>
    <xf numFmtId="0" fontId="7" fillId="0" borderId="8" xfId="0" applyFont="1" applyBorder="1" applyAlignment="1">
      <alignment wrapText="1"/>
    </xf>
    <xf numFmtId="0" fontId="11" fillId="0" borderId="0" xfId="0" applyFont="1"/>
    <xf numFmtId="0" fontId="0" fillId="0" borderId="14" xfId="0" applyBorder="1"/>
    <xf numFmtId="0" fontId="12" fillId="0" borderId="15" xfId="0" applyFont="1" applyBorder="1"/>
    <xf numFmtId="0" fontId="12" fillId="0" borderId="17" xfId="0" applyFont="1" applyBorder="1"/>
    <xf numFmtId="164" fontId="0" fillId="0" borderId="14" xfId="0" applyNumberFormat="1" applyBorder="1"/>
    <xf numFmtId="164" fontId="0" fillId="0" borderId="15" xfId="0" applyNumberFormat="1" applyBorder="1"/>
    <xf numFmtId="0" fontId="12" fillId="0" borderId="18" xfId="0" applyFont="1" applyBorder="1"/>
    <xf numFmtId="166" fontId="0" fillId="0" borderId="18" xfId="0" applyNumberFormat="1" applyBorder="1"/>
    <xf numFmtId="166" fontId="0" fillId="0" borderId="19" xfId="0" applyNumberFormat="1" applyBorder="1"/>
    <xf numFmtId="167" fontId="0" fillId="0" borderId="0" xfId="0" applyNumberFormat="1"/>
    <xf numFmtId="0" fontId="14" fillId="0" borderId="0" xfId="0" applyFont="1"/>
    <xf numFmtId="0" fontId="15" fillId="0" borderId="0" xfId="0" applyFont="1" applyFill="1"/>
    <xf numFmtId="167" fontId="0" fillId="0" borderId="0" xfId="0" applyNumberFormat="1" applyFill="1"/>
    <xf numFmtId="0" fontId="0" fillId="0" borderId="0" xfId="0" applyFill="1"/>
    <xf numFmtId="170" fontId="0" fillId="0" borderId="0" xfId="0" applyNumberFormat="1"/>
    <xf numFmtId="2" fontId="0" fillId="0" borderId="0" xfId="0" applyNumberFormat="1"/>
    <xf numFmtId="2" fontId="13" fillId="0" borderId="0" xfId="0" applyNumberFormat="1" applyFont="1"/>
    <xf numFmtId="0" fontId="18" fillId="0" borderId="0" xfId="0" applyFont="1"/>
    <xf numFmtId="2" fontId="19" fillId="0" borderId="0" xfId="3" applyNumberFormat="1" applyFont="1" applyAlignment="1"/>
    <xf numFmtId="0" fontId="9" fillId="0" borderId="0" xfId="3"/>
    <xf numFmtId="0" fontId="18" fillId="0" borderId="0" xfId="3" applyNumberFormat="1" applyFont="1" applyFill="1" applyBorder="1" applyAlignment="1">
      <alignment horizontal="center"/>
    </xf>
    <xf numFmtId="0" fontId="18" fillId="0" borderId="0" xfId="3" applyNumberFormat="1" applyFont="1" applyFill="1" applyAlignment="1">
      <alignment horizontal="center"/>
    </xf>
    <xf numFmtId="170" fontId="18" fillId="0" borderId="0" xfId="3" applyNumberFormat="1" applyFont="1" applyFill="1" applyAlignment="1">
      <alignment horizontal="center"/>
    </xf>
    <xf numFmtId="0" fontId="18" fillId="0" borderId="0" xfId="3" applyNumberFormat="1" applyFont="1" applyAlignment="1">
      <alignment horizontal="center"/>
    </xf>
    <xf numFmtId="2" fontId="20" fillId="3" borderId="0" xfId="3" applyNumberFormat="1" applyFont="1" applyFill="1" applyAlignment="1">
      <alignment horizontal="left"/>
    </xf>
    <xf numFmtId="0" fontId="21" fillId="3" borderId="0" xfId="3" applyFont="1" applyFill="1"/>
    <xf numFmtId="2" fontId="19" fillId="4" borderId="0" xfId="3" applyNumberFormat="1" applyFont="1" applyFill="1" applyBorder="1" applyAlignment="1">
      <alignment horizontal="centerContinuous"/>
    </xf>
    <xf numFmtId="2" fontId="18" fillId="4" borderId="0" xfId="3" applyNumberFormat="1" applyFont="1" applyFill="1" applyAlignment="1">
      <alignment horizontal="centerContinuous"/>
    </xf>
    <xf numFmtId="170" fontId="18" fillId="4" borderId="0" xfId="3" applyNumberFormat="1" applyFont="1" applyFill="1" applyAlignment="1">
      <alignment horizontal="centerContinuous"/>
    </xf>
    <xf numFmtId="164" fontId="18" fillId="4" borderId="0" xfId="3" applyNumberFormat="1" applyFont="1" applyFill="1" applyAlignment="1">
      <alignment horizontal="centerContinuous"/>
    </xf>
    <xf numFmtId="0" fontId="18" fillId="4" borderId="0" xfId="3" applyNumberFormat="1" applyFont="1" applyFill="1" applyAlignment="1">
      <alignment horizontal="centerContinuous"/>
    </xf>
    <xf numFmtId="2" fontId="19" fillId="5" borderId="0" xfId="3" applyNumberFormat="1" applyFont="1" applyFill="1" applyAlignment="1">
      <alignment horizontal="centerContinuous"/>
    </xf>
    <xf numFmtId="2" fontId="18" fillId="5" borderId="0" xfId="3" applyNumberFormat="1" applyFont="1" applyFill="1" applyAlignment="1">
      <alignment horizontal="centerContinuous"/>
    </xf>
    <xf numFmtId="2" fontId="19" fillId="4" borderId="0" xfId="3" applyNumberFormat="1" applyFont="1" applyFill="1" applyAlignment="1">
      <alignment horizontal="centerContinuous"/>
    </xf>
    <xf numFmtId="0" fontId="20" fillId="3" borderId="0" xfId="0" applyFont="1" applyFill="1"/>
    <xf numFmtId="0" fontId="22" fillId="3" borderId="0" xfId="0" applyFont="1" applyFill="1"/>
    <xf numFmtId="0" fontId="18" fillId="0" borderId="0" xfId="0" applyFont="1" applyAlignment="1">
      <alignment horizontal="right" indent="1"/>
    </xf>
    <xf numFmtId="2" fontId="18" fillId="0" borderId="0" xfId="3" applyNumberFormat="1" applyFont="1" applyFill="1" applyAlignment="1"/>
    <xf numFmtId="2" fontId="18" fillId="0" borderId="0" xfId="3" applyNumberFormat="1" applyFont="1" applyFill="1" applyAlignment="1">
      <alignment horizontal="center"/>
    </xf>
    <xf numFmtId="2" fontId="18" fillId="0" borderId="0" xfId="3" applyNumberFormat="1" applyFont="1" applyFill="1" applyBorder="1" applyAlignment="1">
      <alignment horizontal="center"/>
    </xf>
    <xf numFmtId="0" fontId="18" fillId="0" borderId="0" xfId="3" applyNumberFormat="1" applyFont="1" applyBorder="1" applyAlignment="1">
      <alignment horizontal="center"/>
    </xf>
    <xf numFmtId="0" fontId="18" fillId="0" borderId="0" xfId="3" applyNumberFormat="1" applyFont="1" applyAlignment="1"/>
    <xf numFmtId="0" fontId="18" fillId="0" borderId="0" xfId="3" applyNumberFormat="1" applyFont="1" applyAlignment="1">
      <alignment horizontal="centerContinuous"/>
    </xf>
    <xf numFmtId="2" fontId="18" fillId="0" borderId="0" xfId="3" applyNumberFormat="1" applyFont="1" applyAlignment="1">
      <alignment horizontal="center"/>
    </xf>
    <xf numFmtId="2" fontId="23" fillId="0" borderId="0" xfId="3" applyNumberFormat="1" applyFont="1" applyAlignment="1">
      <alignment horizontal="center"/>
    </xf>
    <xf numFmtId="2" fontId="23" fillId="0" borderId="0" xfId="3" applyNumberFormat="1" applyFont="1" applyBorder="1" applyAlignment="1">
      <alignment horizontal="center"/>
    </xf>
    <xf numFmtId="170" fontId="18" fillId="0" borderId="0" xfId="3" applyNumberFormat="1" applyFont="1" applyBorder="1" applyAlignment="1">
      <alignment horizontal="centerContinuous"/>
    </xf>
    <xf numFmtId="164" fontId="18" fillId="0" borderId="0" xfId="3" applyNumberFormat="1" applyFont="1" applyBorder="1" applyAlignment="1"/>
    <xf numFmtId="0" fontId="18" fillId="0" borderId="0" xfId="3" applyNumberFormat="1" applyFont="1" applyBorder="1" applyAlignment="1"/>
    <xf numFmtId="2" fontId="18" fillId="0" borderId="0" xfId="3" applyNumberFormat="1" applyFont="1" applyAlignment="1"/>
    <xf numFmtId="2" fontId="18" fillId="0" borderId="0" xfId="3" applyNumberFormat="1" applyFont="1" applyBorder="1" applyAlignment="1">
      <alignment horizontal="center"/>
    </xf>
    <xf numFmtId="170" fontId="18" fillId="0" borderId="0" xfId="3" applyNumberFormat="1" applyFont="1" applyBorder="1" applyAlignment="1">
      <alignment horizontal="center"/>
    </xf>
    <xf numFmtId="164" fontId="18" fillId="0" borderId="0" xfId="3" applyNumberFormat="1" applyFont="1" applyBorder="1" applyAlignment="1">
      <alignment horizontal="center"/>
    </xf>
    <xf numFmtId="1" fontId="18" fillId="0" borderId="12" xfId="3" applyNumberFormat="1" applyFont="1" applyBorder="1" applyAlignment="1">
      <alignment horizontal="left" indent="1"/>
    </xf>
    <xf numFmtId="1" fontId="18" fillId="0" borderId="12" xfId="3" applyNumberFormat="1" applyFont="1" applyBorder="1" applyAlignment="1">
      <alignment horizontal="center"/>
    </xf>
    <xf numFmtId="2" fontId="18" fillId="0" borderId="12" xfId="3" applyNumberFormat="1" applyFont="1" applyBorder="1" applyAlignment="1">
      <alignment horizontal="center"/>
    </xf>
    <xf numFmtId="164" fontId="18" fillId="0" borderId="12" xfId="3" applyNumberFormat="1" applyFont="1" applyBorder="1" applyAlignment="1">
      <alignment horizontal="center"/>
    </xf>
    <xf numFmtId="0" fontId="18" fillId="0" borderId="12" xfId="3" applyNumberFormat="1" applyFont="1" applyBorder="1" applyAlignment="1">
      <alignment horizontal="center"/>
    </xf>
    <xf numFmtId="169" fontId="18" fillId="0" borderId="0" xfId="0" applyNumberFormat="1" applyFont="1" applyAlignment="1">
      <alignment horizontal="right" indent="1"/>
    </xf>
    <xf numFmtId="2" fontId="24" fillId="0" borderId="0" xfId="0" applyNumberFormat="1" applyFont="1" applyAlignment="1">
      <alignment horizontal="right" indent="1"/>
    </xf>
    <xf numFmtId="1" fontId="24" fillId="0" borderId="0" xfId="0" applyNumberFormat="1" applyFont="1" applyAlignment="1">
      <alignment horizontal="right" indent="1"/>
    </xf>
    <xf numFmtId="0" fontId="18" fillId="0" borderId="0" xfId="0" applyFont="1" applyFill="1" applyAlignment="1">
      <alignment horizontal="right" indent="1"/>
    </xf>
    <xf numFmtId="2" fontId="24" fillId="0" borderId="0" xfId="0" applyNumberFormat="1" applyFont="1" applyFill="1" applyAlignment="1">
      <alignment horizontal="right" indent="1"/>
    </xf>
    <xf numFmtId="1" fontId="24" fillId="0" borderId="0" xfId="0" applyNumberFormat="1" applyFont="1" applyFill="1" applyAlignment="1">
      <alignment horizontal="right" indent="1"/>
    </xf>
    <xf numFmtId="2" fontId="22" fillId="0" borderId="0" xfId="0" applyNumberFormat="1" applyFont="1" applyFill="1" applyAlignment="1">
      <alignment horizontal="right" indent="1"/>
    </xf>
    <xf numFmtId="0" fontId="18" fillId="0" borderId="0" xfId="0" applyFont="1" applyFill="1"/>
    <xf numFmtId="0" fontId="24" fillId="0" borderId="0" xfId="0" applyNumberFormat="1" applyFont="1" applyBorder="1" applyAlignment="1">
      <alignment horizontal="right" indent="1"/>
    </xf>
    <xf numFmtId="0" fontId="18" fillId="0" borderId="0" xfId="0" applyFont="1" applyAlignment="1">
      <alignment horizontal="center"/>
    </xf>
    <xf numFmtId="2" fontId="18" fillId="0" borderId="0" xfId="0" applyNumberFormat="1" applyFont="1"/>
    <xf numFmtId="0" fontId="25" fillId="0" borderId="0" xfId="0" applyFont="1"/>
    <xf numFmtId="0" fontId="26" fillId="0" borderId="0" xfId="0" applyFont="1"/>
    <xf numFmtId="0" fontId="27" fillId="0" borderId="0" xfId="0" applyFont="1"/>
    <xf numFmtId="9" fontId="0" fillId="0" borderId="0" xfId="4" applyFont="1"/>
    <xf numFmtId="0" fontId="29" fillId="0" borderId="0" xfId="0" applyFont="1"/>
    <xf numFmtId="2" fontId="29" fillId="0" borderId="0" xfId="0" applyNumberFormat="1" applyFont="1"/>
    <xf numFmtId="164" fontId="0" fillId="0" borderId="0" xfId="0" applyNumberFormat="1"/>
    <xf numFmtId="0" fontId="28" fillId="0" borderId="0" xfId="0" applyFont="1" applyFill="1" applyAlignment="1">
      <alignment horizontal="right" indent="1"/>
    </xf>
    <xf numFmtId="0" fontId="0" fillId="0" borderId="0" xfId="0" applyFont="1"/>
    <xf numFmtId="0" fontId="30" fillId="0" borderId="0" xfId="0" applyFont="1" applyFill="1" applyAlignment="1">
      <alignment horizontal="right" indent="1"/>
    </xf>
    <xf numFmtId="0" fontId="0" fillId="0" borderId="21" xfId="0" applyBorder="1"/>
    <xf numFmtId="0" fontId="0" fillId="0" borderId="23" xfId="0" applyBorder="1"/>
    <xf numFmtId="0" fontId="0" fillId="0" borderId="5" xfId="0" applyBorder="1"/>
    <xf numFmtId="0" fontId="0" fillId="0" borderId="0" xfId="0" applyBorder="1"/>
    <xf numFmtId="0" fontId="0" fillId="0" borderId="24" xfId="0" applyBorder="1"/>
    <xf numFmtId="0" fontId="0" fillId="0" borderId="12" xfId="0" applyBorder="1"/>
    <xf numFmtId="0" fontId="0" fillId="0" borderId="26" xfId="0" applyBorder="1"/>
    <xf numFmtId="1" fontId="6" fillId="0" borderId="24" xfId="0" applyNumberFormat="1" applyFont="1" applyBorder="1"/>
    <xf numFmtId="0" fontId="0" fillId="3" borderId="5" xfId="0" applyFill="1" applyBorder="1"/>
    <xf numFmtId="0" fontId="0" fillId="3" borderId="25" xfId="0" applyFill="1" applyBorder="1"/>
    <xf numFmtId="0" fontId="18" fillId="0" borderId="14" xfId="3" applyNumberFormat="1" applyFont="1" applyFill="1" applyBorder="1" applyAlignment="1">
      <alignment horizontal="center"/>
    </xf>
    <xf numFmtId="170" fontId="18" fillId="0" borderId="15" xfId="3" applyNumberFormat="1" applyFont="1" applyFill="1" applyBorder="1" applyAlignment="1">
      <alignment horizontal="center"/>
    </xf>
    <xf numFmtId="0" fontId="18" fillId="0" borderId="16" xfId="3" applyNumberFormat="1" applyFont="1" applyFill="1" applyBorder="1" applyAlignment="1">
      <alignment horizontal="center"/>
    </xf>
    <xf numFmtId="2" fontId="18" fillId="0" borderId="17" xfId="3" applyNumberFormat="1" applyFont="1" applyBorder="1" applyAlignment="1">
      <alignment horizontal="centerContinuous"/>
    </xf>
    <xf numFmtId="2" fontId="18" fillId="0" borderId="27" xfId="3" applyNumberFormat="1" applyFont="1" applyBorder="1" applyAlignment="1">
      <alignment horizontal="centerContinuous"/>
    </xf>
    <xf numFmtId="2" fontId="18" fillId="0" borderId="17" xfId="3" applyNumberFormat="1" applyFont="1" applyBorder="1" applyAlignment="1">
      <alignment horizontal="center"/>
    </xf>
    <xf numFmtId="2" fontId="18" fillId="0" borderId="27" xfId="3" applyNumberFormat="1" applyFont="1" applyBorder="1" applyAlignment="1">
      <alignment horizontal="center"/>
    </xf>
    <xf numFmtId="2" fontId="18" fillId="0" borderId="18" xfId="3" applyNumberFormat="1" applyFont="1" applyBorder="1" applyAlignment="1">
      <alignment horizontal="center"/>
    </xf>
    <xf numFmtId="170" fontId="18" fillId="0" borderId="19" xfId="3" applyNumberFormat="1" applyFont="1" applyBorder="1" applyAlignment="1">
      <alignment horizontal="center"/>
    </xf>
    <xf numFmtId="2" fontId="18" fillId="0" borderId="20" xfId="3" applyNumberFormat="1" applyFont="1" applyBorder="1" applyAlignment="1">
      <alignment horizontal="center"/>
    </xf>
    <xf numFmtId="0" fontId="18" fillId="6" borderId="0" xfId="3" applyNumberFormat="1" applyFont="1" applyFill="1" applyBorder="1" applyAlignment="1">
      <alignment horizontal="center"/>
    </xf>
    <xf numFmtId="2" fontId="18" fillId="6" borderId="0" xfId="3" applyNumberFormat="1" applyFont="1" applyFill="1" applyBorder="1" applyAlignment="1">
      <alignment horizontal="centerContinuous"/>
    </xf>
    <xf numFmtId="2" fontId="18" fillId="6" borderId="0" xfId="3" applyNumberFormat="1" applyFont="1" applyFill="1" applyBorder="1" applyAlignment="1">
      <alignment horizontal="center"/>
    </xf>
    <xf numFmtId="2" fontId="18" fillId="6" borderId="12" xfId="3" applyNumberFormat="1" applyFont="1" applyFill="1" applyBorder="1" applyAlignment="1">
      <alignment horizontal="center"/>
    </xf>
    <xf numFmtId="2" fontId="0" fillId="0" borderId="0" xfId="0" applyNumberFormat="1" applyFont="1"/>
    <xf numFmtId="0" fontId="31" fillId="0" borderId="0" xfId="0" applyFont="1" applyAlignment="1">
      <alignment horizontal="right" indent="1"/>
    </xf>
    <xf numFmtId="0" fontId="31" fillId="0" borderId="0" xfId="0" applyFont="1" applyFill="1" applyAlignment="1">
      <alignment horizontal="right" indent="1"/>
    </xf>
    <xf numFmtId="2" fontId="31" fillId="0" borderId="0" xfId="0" applyNumberFormat="1" applyFont="1"/>
    <xf numFmtId="170" fontId="0" fillId="0" borderId="0" xfId="0" applyNumberFormat="1" applyFont="1"/>
    <xf numFmtId="9" fontId="0" fillId="0" borderId="0" xfId="45" applyFont="1"/>
    <xf numFmtId="0" fontId="18" fillId="0" borderId="0" xfId="46" applyFont="1" applyAlignment="1" applyProtection="1">
      <alignment horizontal="center"/>
    </xf>
    <xf numFmtId="164" fontId="24" fillId="0" borderId="0" xfId="46" applyNumberFormat="1" applyFont="1" applyAlignment="1" applyProtection="1">
      <alignment horizontal="right" indent="1"/>
      <protection locked="0"/>
    </xf>
    <xf numFmtId="0" fontId="24" fillId="0" borderId="0" xfId="46" applyFont="1" applyAlignment="1" applyProtection="1">
      <alignment horizontal="right" indent="1"/>
      <protection locked="0"/>
    </xf>
    <xf numFmtId="0" fontId="33" fillId="0" borderId="0" xfId="0" applyFont="1"/>
    <xf numFmtId="0" fontId="18" fillId="0" borderId="0" xfId="46" applyFont="1" applyProtection="1">
      <protection locked="0"/>
    </xf>
    <xf numFmtId="164" fontId="24" fillId="0" borderId="0" xfId="0" applyNumberFormat="1" applyFont="1" applyAlignment="1">
      <alignment horizontal="right" indent="1"/>
    </xf>
    <xf numFmtId="0" fontId="35" fillId="0" borderId="0" xfId="0" applyFont="1" applyAlignment="1">
      <alignment horizontal="center" wrapText="1"/>
    </xf>
    <xf numFmtId="0" fontId="36" fillId="0" borderId="0" xfId="0" applyFont="1" applyAlignment="1">
      <alignment horizontal="center" wrapText="1"/>
    </xf>
    <xf numFmtId="171" fontId="0" fillId="0" borderId="0" xfId="0" applyNumberFormat="1"/>
    <xf numFmtId="0" fontId="37" fillId="0" borderId="0" xfId="0" applyFont="1"/>
    <xf numFmtId="43" fontId="0" fillId="0" borderId="0" xfId="1" applyFont="1"/>
    <xf numFmtId="170" fontId="18" fillId="0" borderId="0" xfId="0" applyNumberFormat="1" applyFont="1" applyFill="1" applyAlignment="1">
      <alignment horizontal="right" indent="1"/>
    </xf>
    <xf numFmtId="164" fontId="0" fillId="0" borderId="0" xfId="0" applyNumberFormat="1" applyFont="1"/>
    <xf numFmtId="0" fontId="38" fillId="0" borderId="0" xfId="0" applyFont="1"/>
    <xf numFmtId="43" fontId="0" fillId="0" borderId="0" xfId="1" applyNumberFormat="1" applyFont="1"/>
    <xf numFmtId="0" fontId="39" fillId="0" borderId="0" xfId="0" applyFont="1"/>
    <xf numFmtId="0" fontId="18" fillId="0" borderId="0" xfId="3" applyNumberFormat="1" applyFont="1" applyAlignment="1">
      <alignment horizontal="left"/>
    </xf>
    <xf numFmtId="0" fontId="18" fillId="7" borderId="0" xfId="3" applyNumberFormat="1" applyFont="1" applyFill="1" applyAlignment="1">
      <alignment horizontal="center"/>
    </xf>
    <xf numFmtId="0" fontId="18" fillId="7" borderId="12" xfId="3" applyNumberFormat="1" applyFont="1" applyFill="1" applyBorder="1" applyAlignment="1">
      <alignment horizontal="center"/>
    </xf>
    <xf numFmtId="0" fontId="40" fillId="0" borderId="6" xfId="0" applyFont="1" applyBorder="1"/>
    <xf numFmtId="0" fontId="41" fillId="0" borderId="6" xfId="3" applyNumberFormat="1" applyFont="1" applyBorder="1" applyAlignment="1">
      <alignment horizontal="left"/>
    </xf>
    <xf numFmtId="43" fontId="7" fillId="0" borderId="15" xfId="1" applyFont="1" applyBorder="1"/>
    <xf numFmtId="43" fontId="7" fillId="0" borderId="0" xfId="1" applyFont="1" applyBorder="1"/>
    <xf numFmtId="0" fontId="6" fillId="0" borderId="28" xfId="0" applyFont="1" applyBorder="1" applyAlignment="1">
      <alignment horizontal="right" wrapText="1"/>
    </xf>
    <xf numFmtId="0" fontId="10" fillId="2" borderId="4" xfId="3" applyNumberFormat="1" applyFont="1" applyFill="1" applyBorder="1" applyAlignment="1" applyProtection="1">
      <alignment vertical="center"/>
    </xf>
    <xf numFmtId="0" fontId="10" fillId="2" borderId="6" xfId="3" applyNumberFormat="1" applyFont="1" applyFill="1" applyBorder="1" applyAlignment="1" applyProtection="1">
      <alignment vertical="center"/>
    </xf>
    <xf numFmtId="0" fontId="10" fillId="2" borderId="29" xfId="3" applyNumberFormat="1" applyFont="1" applyFill="1" applyBorder="1" applyAlignment="1" applyProtection="1">
      <alignment vertical="center"/>
    </xf>
    <xf numFmtId="43" fontId="7" fillId="0" borderId="18" xfId="1" applyFont="1" applyBorder="1"/>
    <xf numFmtId="43" fontId="7" fillId="0" borderId="19" xfId="1" applyFont="1" applyBorder="1"/>
    <xf numFmtId="43" fontId="7" fillId="0" borderId="22" xfId="1" applyFont="1" applyBorder="1"/>
    <xf numFmtId="43" fontId="7" fillId="0" borderId="12" xfId="1" applyFont="1" applyBorder="1"/>
    <xf numFmtId="170" fontId="38" fillId="0" borderId="0" xfId="0" applyNumberFormat="1" applyFont="1"/>
    <xf numFmtId="9" fontId="38" fillId="0" borderId="0" xfId="4" applyFont="1"/>
    <xf numFmtId="168" fontId="7" fillId="0" borderId="0" xfId="1" applyNumberFormat="1" applyFont="1" applyBorder="1"/>
    <xf numFmtId="1" fontId="42" fillId="0" borderId="13" xfId="0" applyNumberFormat="1" applyFont="1" applyFill="1" applyBorder="1" applyAlignment="1" applyProtection="1">
      <alignment horizontal="center"/>
      <protection locked="0"/>
    </xf>
    <xf numFmtId="164" fontId="42" fillId="0" borderId="13" xfId="0" applyNumberFormat="1" applyFont="1" applyFill="1" applyBorder="1" applyAlignment="1" applyProtection="1">
      <alignment horizontal="center"/>
      <protection locked="0"/>
    </xf>
    <xf numFmtId="9" fontId="42" fillId="0" borderId="13" xfId="4" applyFont="1" applyFill="1" applyBorder="1" applyAlignment="1" applyProtection="1">
      <alignment horizontal="center"/>
      <protection locked="0"/>
    </xf>
    <xf numFmtId="44" fontId="42" fillId="0" borderId="13" xfId="2" applyFont="1" applyFill="1" applyBorder="1" applyAlignment="1" applyProtection="1">
      <alignment horizontal="center"/>
      <protection locked="0"/>
    </xf>
    <xf numFmtId="43" fontId="7" fillId="0" borderId="14" xfId="1" applyFont="1" applyBorder="1"/>
    <xf numFmtId="43" fontId="7" fillId="0" borderId="17" xfId="1" applyFont="1" applyBorder="1"/>
    <xf numFmtId="168" fontId="7" fillId="0" borderId="17" xfId="1" applyNumberFormat="1" applyFont="1" applyBorder="1"/>
    <xf numFmtId="0" fontId="6" fillId="0" borderId="30" xfId="0" applyFont="1" applyBorder="1" applyAlignment="1">
      <alignment horizontal="right" wrapText="1"/>
    </xf>
    <xf numFmtId="43" fontId="7" fillId="0" borderId="24" xfId="1" applyFont="1" applyBorder="1"/>
    <xf numFmtId="43" fontId="7" fillId="0" borderId="31" xfId="1" applyFont="1" applyBorder="1"/>
    <xf numFmtId="43" fontId="7" fillId="0" borderId="32" xfId="1" applyFont="1" applyBorder="1"/>
    <xf numFmtId="168" fontId="7" fillId="0" borderId="24" xfId="1" applyNumberFormat="1" applyFont="1" applyBorder="1"/>
    <xf numFmtId="43" fontId="7" fillId="0" borderId="26" xfId="1" applyFont="1" applyBorder="1"/>
    <xf numFmtId="0" fontId="4" fillId="0" borderId="0" xfId="0" applyFont="1"/>
    <xf numFmtId="0" fontId="0" fillId="0" borderId="0" xfId="0" applyProtection="1"/>
    <xf numFmtId="0" fontId="46" fillId="9" borderId="1" xfId="0" applyFont="1" applyFill="1" applyBorder="1" applyProtection="1"/>
    <xf numFmtId="0" fontId="46" fillId="9" borderId="21" xfId="0" applyFont="1" applyFill="1" applyBorder="1" applyProtection="1"/>
    <xf numFmtId="0" fontId="46" fillId="9" borderId="23" xfId="0" applyFont="1" applyFill="1" applyBorder="1" applyProtection="1"/>
    <xf numFmtId="0" fontId="47" fillId="9" borderId="5" xfId="0" applyFont="1" applyFill="1" applyBorder="1" applyAlignment="1" applyProtection="1"/>
    <xf numFmtId="0" fontId="48" fillId="9" borderId="0" xfId="0" applyFont="1" applyFill="1" applyAlignment="1" applyProtection="1"/>
    <xf numFmtId="0" fontId="45" fillId="9" borderId="0" xfId="0" applyFont="1" applyFill="1" applyBorder="1" applyProtection="1"/>
    <xf numFmtId="0" fontId="46" fillId="9" borderId="0" xfId="0" applyFont="1" applyFill="1" applyBorder="1" applyProtection="1"/>
    <xf numFmtId="0" fontId="46" fillId="9" borderId="24" xfId="0" applyFont="1" applyFill="1" applyBorder="1" applyProtection="1"/>
    <xf numFmtId="0" fontId="45" fillId="9" borderId="5" xfId="0" applyFont="1" applyFill="1" applyBorder="1" applyProtection="1"/>
    <xf numFmtId="0" fontId="49" fillId="9" borderId="0" xfId="0" applyFont="1" applyFill="1" applyBorder="1" applyAlignment="1" applyProtection="1">
      <alignment horizontal="left"/>
    </xf>
    <xf numFmtId="0" fontId="50" fillId="9" borderId="0" xfId="0" applyFont="1" applyFill="1" applyAlignment="1" applyProtection="1">
      <alignment horizontal="left"/>
    </xf>
    <xf numFmtId="0" fontId="51" fillId="9" borderId="0" xfId="0" applyFont="1" applyFill="1" applyAlignment="1" applyProtection="1"/>
    <xf numFmtId="0" fontId="46" fillId="9" borderId="5" xfId="0" applyFont="1" applyFill="1" applyBorder="1" applyAlignment="1" applyProtection="1">
      <alignment horizontal="center"/>
    </xf>
    <xf numFmtId="0" fontId="55" fillId="9" borderId="0" xfId="0" applyFont="1" applyFill="1" applyAlignment="1" applyProtection="1">
      <alignment wrapText="1"/>
    </xf>
    <xf numFmtId="0" fontId="56" fillId="9" borderId="0" xfId="0" applyFont="1" applyFill="1" applyBorder="1" applyProtection="1"/>
    <xf numFmtId="0" fontId="57" fillId="9" borderId="24" xfId="0" applyFont="1" applyFill="1" applyBorder="1" applyProtection="1"/>
    <xf numFmtId="0" fontId="46" fillId="9" borderId="25" xfId="0" applyFont="1" applyFill="1" applyBorder="1" applyProtection="1"/>
    <xf numFmtId="0" fontId="46" fillId="9" borderId="12" xfId="0" applyFont="1" applyFill="1" applyBorder="1" applyProtection="1"/>
    <xf numFmtId="0" fontId="56" fillId="9" borderId="12" xfId="0" applyFont="1" applyFill="1" applyBorder="1" applyProtection="1"/>
    <xf numFmtId="0" fontId="58" fillId="9" borderId="26" xfId="0" applyFont="1" applyFill="1" applyBorder="1" applyAlignment="1" applyProtection="1">
      <alignment horizontal="right"/>
    </xf>
    <xf numFmtId="0" fontId="44" fillId="0" borderId="0" xfId="0" applyFont="1" applyProtection="1"/>
    <xf numFmtId="0" fontId="44" fillId="0" borderId="0" xfId="0" applyFont="1" applyFill="1" applyBorder="1" applyProtection="1"/>
    <xf numFmtId="0" fontId="60" fillId="0" borderId="0" xfId="0" applyFont="1" applyAlignment="1" applyProtection="1"/>
    <xf numFmtId="0" fontId="30" fillId="0" borderId="0" xfId="0" applyFont="1" applyAlignment="1" applyProtection="1"/>
    <xf numFmtId="0" fontId="30" fillId="0" borderId="0" xfId="0" applyFont="1" applyProtection="1"/>
    <xf numFmtId="0" fontId="43" fillId="0" borderId="0" xfId="0" applyFont="1" applyProtection="1"/>
    <xf numFmtId="0" fontId="43" fillId="0" borderId="0" xfId="0" applyFont="1" applyFill="1" applyProtection="1"/>
    <xf numFmtId="0" fontId="30" fillId="0" borderId="0" xfId="0" applyFont="1" applyAlignment="1" applyProtection="1">
      <alignment vertical="top"/>
    </xf>
    <xf numFmtId="0" fontId="30" fillId="0" borderId="0" xfId="0" applyFont="1" applyFill="1" applyProtection="1"/>
    <xf numFmtId="0" fontId="30" fillId="0" borderId="0" xfId="0" applyFont="1" applyAlignment="1" applyProtection="1">
      <alignment wrapText="1"/>
    </xf>
    <xf numFmtId="0" fontId="60" fillId="0" borderId="0" xfId="0" applyFont="1" applyProtection="1"/>
    <xf numFmtId="0" fontId="62" fillId="0" borderId="0" xfId="0" applyFont="1" applyProtection="1"/>
    <xf numFmtId="0" fontId="30" fillId="8" borderId="0" xfId="0" applyFont="1" applyFill="1" applyAlignment="1">
      <alignment horizontal="left" indent="1"/>
    </xf>
    <xf numFmtId="0" fontId="30" fillId="0" borderId="0" xfId="0" applyFont="1" applyAlignment="1" applyProtection="1">
      <alignment horizontal="center"/>
    </xf>
    <xf numFmtId="0" fontId="63" fillId="8" borderId="0" xfId="320" applyFont="1" applyFill="1" applyAlignment="1" applyProtection="1">
      <alignment horizontal="left" indent="1"/>
    </xf>
    <xf numFmtId="0" fontId="63" fillId="0" borderId="0" xfId="320" applyFont="1" applyAlignment="1" applyProtection="1"/>
    <xf numFmtId="0" fontId="32" fillId="0" borderId="0" xfId="0" applyFont="1"/>
    <xf numFmtId="0" fontId="30" fillId="8" borderId="0" xfId="0" applyFont="1" applyFill="1" applyBorder="1" applyAlignment="1" applyProtection="1">
      <alignment horizontal="left" indent="1"/>
    </xf>
    <xf numFmtId="0" fontId="30" fillId="0" borderId="0" xfId="0" applyFont="1" applyFill="1" applyAlignment="1" applyProtection="1"/>
    <xf numFmtId="0" fontId="63" fillId="0" borderId="0" xfId="321" applyFont="1" applyAlignment="1" applyProtection="1"/>
    <xf numFmtId="0" fontId="36" fillId="0" borderId="0" xfId="0" applyFont="1" applyProtection="1"/>
    <xf numFmtId="0" fontId="30" fillId="0" borderId="0" xfId="0" applyFont="1" applyAlignment="1" applyProtection="1">
      <alignment horizontal="left" vertical="top" wrapText="1"/>
    </xf>
    <xf numFmtId="1" fontId="64" fillId="10" borderId="13" xfId="0" applyNumberFormat="1" applyFont="1" applyFill="1" applyBorder="1" applyAlignment="1" applyProtection="1">
      <alignment horizontal="center"/>
      <protection locked="0"/>
    </xf>
    <xf numFmtId="164" fontId="64" fillId="10" borderId="13" xfId="0" applyNumberFormat="1" applyFont="1" applyFill="1" applyBorder="1" applyAlignment="1" applyProtection="1">
      <alignment horizontal="center"/>
      <protection locked="0"/>
    </xf>
    <xf numFmtId="165" fontId="64" fillId="10" borderId="13" xfId="0" applyNumberFormat="1" applyFont="1" applyFill="1" applyBorder="1" applyAlignment="1" applyProtection="1">
      <alignment horizontal="center"/>
      <protection locked="0"/>
    </xf>
    <xf numFmtId="166" fontId="64" fillId="10" borderId="13" xfId="2" applyNumberFormat="1" applyFont="1" applyFill="1" applyBorder="1" applyAlignment="1" applyProtection="1">
      <alignment horizontal="center"/>
      <protection locked="0"/>
    </xf>
    <xf numFmtId="0" fontId="45" fillId="9" borderId="5" xfId="0" applyFont="1" applyFill="1" applyBorder="1" applyAlignment="1" applyProtection="1">
      <alignment horizontal="left" wrapText="1"/>
    </xf>
    <xf numFmtId="0" fontId="52" fillId="9" borderId="0" xfId="0" applyFont="1" applyFill="1" applyAlignment="1" applyProtection="1">
      <alignment wrapText="1"/>
    </xf>
    <xf numFmtId="0" fontId="52" fillId="9" borderId="5" xfId="0" applyFont="1" applyFill="1" applyBorder="1" applyAlignment="1" applyProtection="1">
      <alignment wrapText="1"/>
    </xf>
    <xf numFmtId="0" fontId="53" fillId="0" borderId="0" xfId="0" applyFont="1" applyAlignment="1" applyProtection="1">
      <alignment wrapText="1"/>
    </xf>
    <xf numFmtId="0" fontId="54" fillId="0" borderId="0" xfId="0" applyFont="1" applyAlignment="1" applyProtection="1">
      <alignment wrapText="1"/>
    </xf>
    <xf numFmtId="0" fontId="58" fillId="9" borderId="12" xfId="0" applyFont="1" applyFill="1" applyBorder="1" applyAlignment="1" applyProtection="1">
      <alignment horizontal="right"/>
    </xf>
    <xf numFmtId="0" fontId="55" fillId="9" borderId="12" xfId="0" applyFont="1" applyFill="1" applyBorder="1" applyAlignment="1" applyProtection="1">
      <alignment horizontal="right"/>
    </xf>
    <xf numFmtId="14" fontId="58" fillId="9" borderId="12" xfId="0" applyNumberFormat="1" applyFont="1" applyFill="1" applyBorder="1" applyAlignment="1" applyProtection="1">
      <alignment horizontal="left"/>
    </xf>
    <xf numFmtId="0" fontId="55" fillId="9" borderId="12" xfId="0" applyFont="1" applyFill="1" applyBorder="1" applyAlignment="1" applyProtection="1">
      <alignment horizontal="left"/>
    </xf>
    <xf numFmtId="0" fontId="59" fillId="0" borderId="0" xfId="0" applyFont="1" applyProtection="1"/>
    <xf numFmtId="0" fontId="65" fillId="0" borderId="0" xfId="0" applyFont="1" applyAlignment="1" applyProtection="1">
      <alignment horizontal="left" vertical="center" wrapText="1"/>
    </xf>
    <xf numFmtId="0" fontId="30" fillId="0" borderId="0" xfId="0" applyFont="1" applyAlignment="1" applyProtection="1">
      <alignment horizontal="left" vertical="center" wrapText="1"/>
    </xf>
    <xf numFmtId="0" fontId="61" fillId="0" borderId="0" xfId="321" applyAlignment="1" applyProtection="1"/>
    <xf numFmtId="0" fontId="30" fillId="0" borderId="0" xfId="0" applyFont="1" applyAlignment="1" applyProtection="1">
      <alignment horizontal="left" wrapText="1"/>
    </xf>
    <xf numFmtId="0" fontId="30" fillId="0" borderId="0" xfId="0" applyFont="1" applyAlignment="1" applyProtection="1">
      <alignment horizontal="left" vertical="top" wrapText="1"/>
    </xf>
    <xf numFmtId="0" fontId="0" fillId="0" borderId="0" xfId="0" applyAlignment="1">
      <alignment horizontal="left" vertical="top" wrapText="1"/>
    </xf>
    <xf numFmtId="0" fontId="60" fillId="0" borderId="0" xfId="0" applyFont="1" applyAlignment="1" applyProtection="1"/>
    <xf numFmtId="0" fontId="30" fillId="0" borderId="0" xfId="0" applyFont="1" applyAlignment="1" applyProtection="1"/>
    <xf numFmtId="0" fontId="43" fillId="0" borderId="0" xfId="0" applyFont="1" applyAlignment="1" applyProtection="1">
      <alignment horizontal="left" vertical="top" wrapText="1"/>
    </xf>
    <xf numFmtId="0" fontId="6" fillId="0" borderId="3" xfId="0" applyFont="1" applyBorder="1" applyAlignment="1">
      <alignment horizontal="center" vertical="center"/>
    </xf>
    <xf numFmtId="0" fontId="6" fillId="0" borderId="5" xfId="0" applyFont="1" applyBorder="1" applyAlignment="1">
      <alignment horizontal="center" vertical="center"/>
    </xf>
    <xf numFmtId="0" fontId="6" fillId="0" borderId="7" xfId="0" applyFont="1" applyBorder="1" applyAlignment="1">
      <alignment horizontal="center" vertical="center"/>
    </xf>
    <xf numFmtId="0" fontId="8" fillId="0" borderId="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6" fillId="0" borderId="5" xfId="0" applyFont="1" applyBorder="1" applyAlignment="1">
      <alignment horizontal="center" vertical="center" wrapText="1"/>
    </xf>
  </cellXfs>
  <cellStyles count="322">
    <cellStyle name="Comma" xfId="1" builtinId="3"/>
    <cellStyle name="Currency" xfId="2" builtinId="4"/>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cellStyle name="Hyperlink 2" xfId="47"/>
    <cellStyle name="Hyperlink_K-State Vegetative Buffer" xfId="321"/>
    <cellStyle name="Normal" xfId="0" builtinId="0"/>
    <cellStyle name="Normal 2" xfId="46"/>
    <cellStyle name="Normal 3" xfId="3"/>
    <cellStyle name="Percent" xfId="4" builtinId="5"/>
    <cellStyle name="Percent 2" xfId="45"/>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www.AgManager.info" TargetMode="External"/><Relationship Id="rId7" Type="http://schemas.openxmlformats.org/officeDocument/2006/relationships/hyperlink" Target="http://www.ageconomics.k-state.edu/" TargetMode="External"/><Relationship Id="rId2" Type="http://schemas.openxmlformats.org/officeDocument/2006/relationships/image" Target="../media/image1.jpeg"/><Relationship Id="rId1" Type="http://schemas.openxmlformats.org/officeDocument/2006/relationships/hyperlink" Target="http://www.agmanager.info/" TargetMode="External"/><Relationship Id="rId6" Type="http://schemas.openxmlformats.org/officeDocument/2006/relationships/image" Target="../media/image4.jpg"/><Relationship Id="rId5" Type="http://schemas.openxmlformats.org/officeDocument/2006/relationships/image" Target="../media/image3.jpe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7</xdr:col>
      <xdr:colOff>168551</xdr:colOff>
      <xdr:row>9</xdr:row>
      <xdr:rowOff>76200</xdr:rowOff>
    </xdr:from>
    <xdr:to>
      <xdr:col>9</xdr:col>
      <xdr:colOff>390525</xdr:colOff>
      <xdr:row>13</xdr:row>
      <xdr:rowOff>180975</xdr:rowOff>
    </xdr:to>
    <xdr:pic>
      <xdr:nvPicPr>
        <xdr:cNvPr id="2" name="Picture 14" descr="AgManagerLogo_Print">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13551" y="2120900"/>
          <a:ext cx="1568174" cy="993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414129</xdr:colOff>
      <xdr:row>1</xdr:row>
      <xdr:rowOff>51766</xdr:rowOff>
    </xdr:from>
    <xdr:to>
      <xdr:col>11</xdr:col>
      <xdr:colOff>1491735</xdr:colOff>
      <xdr:row>5</xdr:row>
      <xdr:rowOff>26015</xdr:rowOff>
    </xdr:to>
    <xdr:pic>
      <xdr:nvPicPr>
        <xdr:cNvPr id="8" name="Picture 7">
          <a:hlinkClick xmlns:r="http://schemas.openxmlformats.org/officeDocument/2006/relationships" r:id="rId3"/>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424529" y="178766"/>
          <a:ext cx="1077606" cy="926749"/>
        </a:xfrm>
        <a:prstGeom prst="rect">
          <a:avLst/>
        </a:prstGeom>
      </xdr:spPr>
    </xdr:pic>
    <xdr:clientData/>
  </xdr:twoCellAnchor>
  <xdr:twoCellAnchor editAs="oneCell">
    <xdr:from>
      <xdr:col>0</xdr:col>
      <xdr:colOff>238124</xdr:colOff>
      <xdr:row>8</xdr:row>
      <xdr:rowOff>20705</xdr:rowOff>
    </xdr:from>
    <xdr:to>
      <xdr:col>12</xdr:col>
      <xdr:colOff>2467</xdr:colOff>
      <xdr:row>26</xdr:row>
      <xdr:rowOff>81444</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6493" b="26170"/>
        <a:stretch/>
      </xdr:blipFill>
      <xdr:spPr>
        <a:xfrm>
          <a:off x="238124" y="1417705"/>
          <a:ext cx="8552743" cy="2880139"/>
        </a:xfrm>
        <a:prstGeom prst="rect">
          <a:avLst/>
        </a:prstGeom>
        <a:ln>
          <a:solidFill>
            <a:sysClr val="windowText" lastClr="000000"/>
          </a:solidFill>
        </a:ln>
      </xdr:spPr>
    </xdr:pic>
    <xdr:clientData/>
  </xdr:twoCellAnchor>
  <xdr:twoCellAnchor editAs="oneCell">
    <xdr:from>
      <xdr:col>0</xdr:col>
      <xdr:colOff>186360</xdr:colOff>
      <xdr:row>58</xdr:row>
      <xdr:rowOff>32708</xdr:rowOff>
    </xdr:from>
    <xdr:to>
      <xdr:col>5</xdr:col>
      <xdr:colOff>362365</xdr:colOff>
      <xdr:row>61</xdr:row>
      <xdr:rowOff>54527</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86360" y="9875208"/>
          <a:ext cx="3147805" cy="631419"/>
        </a:xfrm>
        <a:prstGeom prst="rect">
          <a:avLst/>
        </a:prstGeom>
      </xdr:spPr>
    </xdr:pic>
    <xdr:clientData/>
  </xdr:twoCellAnchor>
  <xdr:twoCellAnchor editAs="oneCell">
    <xdr:from>
      <xdr:col>11</xdr:col>
      <xdr:colOff>414129</xdr:colOff>
      <xdr:row>1</xdr:row>
      <xdr:rowOff>51766</xdr:rowOff>
    </xdr:from>
    <xdr:to>
      <xdr:col>11</xdr:col>
      <xdr:colOff>1491735</xdr:colOff>
      <xdr:row>5</xdr:row>
      <xdr:rowOff>26015</xdr:rowOff>
    </xdr:to>
    <xdr:pic>
      <xdr:nvPicPr>
        <xdr:cNvPr id="12" name="Picture 11">
          <a:hlinkClick xmlns:r="http://schemas.openxmlformats.org/officeDocument/2006/relationships" r:id="rId3"/>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424529" y="178766"/>
          <a:ext cx="1077606" cy="926749"/>
        </a:xfrm>
        <a:prstGeom prst="rect">
          <a:avLst/>
        </a:prstGeom>
      </xdr:spPr>
    </xdr:pic>
    <xdr:clientData/>
  </xdr:twoCellAnchor>
  <xdr:twoCellAnchor editAs="oneCell">
    <xdr:from>
      <xdr:col>1</xdr:col>
      <xdr:colOff>10584</xdr:colOff>
      <xdr:row>8</xdr:row>
      <xdr:rowOff>20705</xdr:rowOff>
    </xdr:from>
    <xdr:to>
      <xdr:col>12</xdr:col>
      <xdr:colOff>2467</xdr:colOff>
      <xdr:row>26</xdr:row>
      <xdr:rowOff>81444</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6493" b="26170"/>
        <a:stretch/>
      </xdr:blipFill>
      <xdr:spPr>
        <a:xfrm>
          <a:off x="275167" y="1809288"/>
          <a:ext cx="8553800" cy="2875906"/>
        </a:xfrm>
        <a:prstGeom prst="rect">
          <a:avLst/>
        </a:prstGeom>
        <a:ln>
          <a:solidFill>
            <a:sysClr val="windowText" lastClr="000000"/>
          </a:solidFill>
        </a:ln>
      </xdr:spPr>
    </xdr:pic>
    <xdr:clientData/>
  </xdr:twoCellAnchor>
  <xdr:twoCellAnchor editAs="oneCell">
    <xdr:from>
      <xdr:col>0</xdr:col>
      <xdr:colOff>186360</xdr:colOff>
      <xdr:row>58</xdr:row>
      <xdr:rowOff>32708</xdr:rowOff>
    </xdr:from>
    <xdr:to>
      <xdr:col>5</xdr:col>
      <xdr:colOff>362365</xdr:colOff>
      <xdr:row>61</xdr:row>
      <xdr:rowOff>54527</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86360" y="9875208"/>
          <a:ext cx="3147805" cy="631419"/>
        </a:xfrm>
        <a:prstGeom prst="rect">
          <a:avLst/>
        </a:prstGeom>
      </xdr:spPr>
    </xdr:pic>
    <xdr:clientData/>
  </xdr:twoCellAnchor>
  <xdr:twoCellAnchor editAs="oneCell">
    <xdr:from>
      <xdr:col>11</xdr:col>
      <xdr:colOff>414129</xdr:colOff>
      <xdr:row>1</xdr:row>
      <xdr:rowOff>51766</xdr:rowOff>
    </xdr:from>
    <xdr:to>
      <xdr:col>11</xdr:col>
      <xdr:colOff>1491735</xdr:colOff>
      <xdr:row>5</xdr:row>
      <xdr:rowOff>26015</xdr:rowOff>
    </xdr:to>
    <xdr:pic>
      <xdr:nvPicPr>
        <xdr:cNvPr id="16" name="Picture 15">
          <a:hlinkClick xmlns:r="http://schemas.openxmlformats.org/officeDocument/2006/relationships" r:id="rId3"/>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424529" y="178766"/>
          <a:ext cx="1077606" cy="926749"/>
        </a:xfrm>
        <a:prstGeom prst="rect">
          <a:avLst/>
        </a:prstGeom>
      </xdr:spPr>
    </xdr:pic>
    <xdr:clientData/>
  </xdr:twoCellAnchor>
  <xdr:twoCellAnchor editAs="oneCell">
    <xdr:from>
      <xdr:col>1</xdr:col>
      <xdr:colOff>31750</xdr:colOff>
      <xdr:row>8</xdr:row>
      <xdr:rowOff>20705</xdr:rowOff>
    </xdr:from>
    <xdr:to>
      <xdr:col>12</xdr:col>
      <xdr:colOff>2467</xdr:colOff>
      <xdr:row>26</xdr:row>
      <xdr:rowOff>81444</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6493" b="26170"/>
        <a:stretch/>
      </xdr:blipFill>
      <xdr:spPr>
        <a:xfrm>
          <a:off x="296333" y="1809288"/>
          <a:ext cx="8532634" cy="2875906"/>
        </a:xfrm>
        <a:prstGeom prst="rect">
          <a:avLst/>
        </a:prstGeom>
        <a:ln>
          <a:solidFill>
            <a:sysClr val="windowText" lastClr="000000"/>
          </a:solidFill>
        </a:ln>
      </xdr:spPr>
    </xdr:pic>
    <xdr:clientData/>
  </xdr:twoCellAnchor>
  <xdr:twoCellAnchor editAs="oneCell">
    <xdr:from>
      <xdr:col>0</xdr:col>
      <xdr:colOff>186360</xdr:colOff>
      <xdr:row>58</xdr:row>
      <xdr:rowOff>32708</xdr:rowOff>
    </xdr:from>
    <xdr:to>
      <xdr:col>5</xdr:col>
      <xdr:colOff>362365</xdr:colOff>
      <xdr:row>61</xdr:row>
      <xdr:rowOff>54527</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86360" y="9875208"/>
          <a:ext cx="3147805" cy="631419"/>
        </a:xfrm>
        <a:prstGeom prst="rect">
          <a:avLst/>
        </a:prstGeom>
      </xdr:spPr>
    </xdr:pic>
    <xdr:clientData/>
  </xdr:twoCellAnchor>
  <xdr:twoCellAnchor editAs="oneCell">
    <xdr:from>
      <xdr:col>9</xdr:col>
      <xdr:colOff>605313</xdr:colOff>
      <xdr:row>17</xdr:row>
      <xdr:rowOff>402323</xdr:rowOff>
    </xdr:from>
    <xdr:to>
      <xdr:col>11</xdr:col>
      <xdr:colOff>1723465</xdr:colOff>
      <xdr:row>26</xdr:row>
      <xdr:rowOff>29329</xdr:rowOff>
    </xdr:to>
    <xdr:pic>
      <xdr:nvPicPr>
        <xdr:cNvPr id="20" name="Picture 19">
          <a:hlinkClick xmlns:r="http://schemas.openxmlformats.org/officeDocument/2006/relationships" r:id="rId7"/>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69513" y="4072623"/>
          <a:ext cx="2464352" cy="51600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ibendahl@ksu.edu"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33FF"/>
  </sheetPr>
  <dimension ref="B1:X58"/>
  <sheetViews>
    <sheetView showGridLines="0" zoomScale="90" zoomScaleNormal="90" workbookViewId="0">
      <selection activeCell="P18" sqref="P18"/>
    </sheetView>
  </sheetViews>
  <sheetFormatPr defaultColWidth="8.875" defaultRowHeight="15.75"/>
  <cols>
    <col min="1" max="1" width="3.5" style="163" customWidth="1"/>
    <col min="2" max="4" width="8.875" style="163"/>
    <col min="5" max="5" width="9" style="163" customWidth="1"/>
    <col min="6" max="11" width="8.875" style="163"/>
    <col min="12" max="12" width="23.375" style="163" customWidth="1"/>
    <col min="13" max="13" width="3.625" style="163" customWidth="1"/>
    <col min="14" max="16384" width="8.875" style="163"/>
  </cols>
  <sheetData>
    <row r="1" spans="2:24" ht="16.5" thickBot="1"/>
    <row r="2" spans="2:24" ht="15.95" customHeight="1">
      <c r="B2" s="164"/>
      <c r="C2" s="165"/>
      <c r="D2" s="165"/>
      <c r="E2" s="165"/>
      <c r="F2" s="165"/>
      <c r="G2" s="165"/>
      <c r="H2" s="165"/>
      <c r="I2" s="165"/>
      <c r="J2" s="165"/>
      <c r="K2" s="165"/>
      <c r="L2" s="166"/>
    </row>
    <row r="3" spans="2:24" ht="26.25">
      <c r="B3" s="167" t="s">
        <v>438</v>
      </c>
      <c r="C3" s="168"/>
      <c r="D3" s="168"/>
      <c r="E3" s="168"/>
      <c r="F3" s="168"/>
      <c r="G3" s="168"/>
      <c r="H3" s="169"/>
      <c r="I3" s="169"/>
      <c r="J3" s="170"/>
      <c r="K3" s="170"/>
      <c r="L3" s="171"/>
    </row>
    <row r="4" spans="2:24" ht="17.25">
      <c r="B4" s="172"/>
      <c r="C4" s="173"/>
      <c r="D4" s="174"/>
      <c r="E4" s="174"/>
      <c r="F4" s="175"/>
      <c r="G4" s="175"/>
      <c r="H4" s="169"/>
      <c r="I4" s="169"/>
      <c r="J4" s="170"/>
      <c r="K4" s="170"/>
      <c r="L4" s="171"/>
    </row>
    <row r="5" spans="2:24" ht="15.95" customHeight="1">
      <c r="B5" s="210" t="s">
        <v>439</v>
      </c>
      <c r="C5" s="211"/>
      <c r="D5" s="211"/>
      <c r="E5" s="211"/>
      <c r="F5" s="211"/>
      <c r="G5" s="211"/>
      <c r="H5" s="211"/>
      <c r="I5" s="211"/>
      <c r="J5" s="170"/>
      <c r="K5" s="170"/>
      <c r="L5" s="171"/>
      <c r="N5" s="213"/>
      <c r="O5" s="214"/>
      <c r="P5" s="214"/>
      <c r="Q5" s="214"/>
      <c r="R5" s="214"/>
      <c r="S5" s="214"/>
      <c r="T5" s="214"/>
      <c r="U5" s="214"/>
      <c r="V5" s="214"/>
      <c r="W5" s="214"/>
      <c r="X5" s="214"/>
    </row>
    <row r="6" spans="2:24">
      <c r="B6" s="212"/>
      <c r="C6" s="211"/>
      <c r="D6" s="211"/>
      <c r="E6" s="211"/>
      <c r="F6" s="211"/>
      <c r="G6" s="211"/>
      <c r="H6" s="211"/>
      <c r="I6" s="211"/>
      <c r="J6" s="170"/>
      <c r="K6" s="170"/>
      <c r="L6" s="171"/>
      <c r="N6" s="214"/>
      <c r="O6" s="214"/>
      <c r="P6" s="214"/>
      <c r="Q6" s="214"/>
      <c r="R6" s="214"/>
      <c r="S6" s="214"/>
      <c r="T6" s="214"/>
      <c r="U6" s="214"/>
      <c r="V6" s="214"/>
      <c r="W6" s="214"/>
      <c r="X6" s="214"/>
    </row>
    <row r="7" spans="2:24" ht="13.5" customHeight="1">
      <c r="B7" s="176"/>
      <c r="C7" s="177"/>
      <c r="D7" s="177"/>
      <c r="E7" s="177"/>
      <c r="F7" s="177"/>
      <c r="G7" s="177"/>
      <c r="H7" s="177"/>
      <c r="I7" s="170"/>
      <c r="J7" s="170"/>
      <c r="K7" s="178"/>
      <c r="L7" s="179"/>
    </row>
    <row r="8" spans="2:24" ht="18.75" customHeight="1" thickBot="1">
      <c r="B8" s="180"/>
      <c r="C8" s="215"/>
      <c r="D8" s="216"/>
      <c r="E8" s="217"/>
      <c r="F8" s="218"/>
      <c r="G8" s="181"/>
      <c r="H8" s="181"/>
      <c r="I8" s="181"/>
      <c r="J8" s="181"/>
      <c r="K8" s="182"/>
      <c r="L8" s="183" t="s">
        <v>446</v>
      </c>
      <c r="N8" s="219"/>
    </row>
    <row r="9" spans="2:24">
      <c r="B9" s="184"/>
      <c r="C9" s="184"/>
      <c r="D9" s="184"/>
      <c r="E9" s="184"/>
      <c r="F9" s="184"/>
      <c r="G9" s="185"/>
      <c r="H9" s="184"/>
      <c r="I9" s="184"/>
      <c r="J9" s="184"/>
      <c r="K9" s="184"/>
      <c r="L9" s="184"/>
      <c r="N9" s="219"/>
    </row>
    <row r="11" spans="2:24" ht="18" customHeight="1"/>
    <row r="12" spans="2:24" ht="18" customHeight="1"/>
    <row r="13" spans="2:24" ht="18" customHeight="1"/>
    <row r="14" spans="2:24" ht="18" customHeight="1"/>
    <row r="18" spans="2:12" ht="38.1" customHeight="1"/>
    <row r="20" spans="2:12" hidden="1"/>
    <row r="21" spans="2:12" ht="6" hidden="1" customHeight="1"/>
    <row r="22" spans="2:12" hidden="1"/>
    <row r="23" spans="2:12" ht="6.95" hidden="1" customHeight="1"/>
    <row r="24" spans="2:12" hidden="1"/>
    <row r="25" spans="2:12" hidden="1"/>
    <row r="28" spans="2:12">
      <c r="B28" s="186" t="s">
        <v>440</v>
      </c>
      <c r="C28" s="187"/>
      <c r="D28" s="187"/>
      <c r="E28" s="187"/>
      <c r="F28" s="188"/>
      <c r="G28" s="188"/>
      <c r="H28" s="188"/>
      <c r="I28" s="188"/>
      <c r="J28" s="188"/>
      <c r="K28" s="188"/>
      <c r="L28" s="188"/>
    </row>
    <row r="29" spans="2:12" ht="15.95" customHeight="1">
      <c r="B29" s="224" t="s">
        <v>444</v>
      </c>
      <c r="C29" s="224"/>
      <c r="D29" s="224"/>
      <c r="E29" s="224"/>
      <c r="F29" s="224"/>
      <c r="G29" s="224"/>
      <c r="H29" s="224"/>
      <c r="I29" s="224"/>
      <c r="J29" s="224"/>
      <c r="K29" s="224"/>
      <c r="L29" s="224"/>
    </row>
    <row r="30" spans="2:12">
      <c r="B30" s="224"/>
      <c r="C30" s="224"/>
      <c r="D30" s="224"/>
      <c r="E30" s="224"/>
      <c r="F30" s="224"/>
      <c r="G30" s="224"/>
      <c r="H30" s="224"/>
      <c r="I30" s="224"/>
      <c r="J30" s="224"/>
      <c r="K30" s="224"/>
      <c r="L30" s="224"/>
    </row>
    <row r="31" spans="2:12">
      <c r="B31" s="224"/>
      <c r="C31" s="224"/>
      <c r="D31" s="224"/>
      <c r="E31" s="224"/>
      <c r="F31" s="224"/>
      <c r="G31" s="224"/>
      <c r="H31" s="224"/>
      <c r="I31" s="224"/>
      <c r="J31" s="224"/>
      <c r="K31" s="224"/>
      <c r="L31" s="224"/>
    </row>
    <row r="32" spans="2:12">
      <c r="B32" s="224"/>
      <c r="C32" s="224"/>
      <c r="D32" s="224"/>
      <c r="E32" s="224"/>
      <c r="F32" s="224"/>
      <c r="G32" s="224"/>
      <c r="H32" s="224"/>
      <c r="I32" s="224"/>
      <c r="J32" s="224"/>
      <c r="K32" s="224"/>
      <c r="L32" s="224"/>
    </row>
    <row r="33" spans="2:19">
      <c r="B33" s="224" t="s">
        <v>447</v>
      </c>
      <c r="C33" s="225"/>
      <c r="D33" s="225"/>
      <c r="E33" s="225"/>
      <c r="F33" s="225"/>
      <c r="G33" s="225"/>
      <c r="H33" s="225"/>
      <c r="I33" s="225"/>
      <c r="J33" s="225"/>
      <c r="K33" s="225"/>
      <c r="L33" s="225"/>
    </row>
    <row r="34" spans="2:19">
      <c r="B34" s="225"/>
      <c r="C34" s="225"/>
      <c r="D34" s="225"/>
      <c r="E34" s="225"/>
      <c r="F34" s="225"/>
      <c r="G34" s="225"/>
      <c r="H34" s="225"/>
      <c r="I34" s="225"/>
      <c r="J34" s="225"/>
      <c r="K34" s="225"/>
      <c r="L34" s="225"/>
    </row>
    <row r="35" spans="2:19">
      <c r="B35" s="205"/>
      <c r="C35" s="205"/>
      <c r="D35" s="205"/>
      <c r="E35" s="205"/>
      <c r="F35" s="205"/>
      <c r="G35" s="205"/>
      <c r="H35" s="205"/>
      <c r="I35" s="205"/>
      <c r="J35" s="205"/>
      <c r="K35" s="205"/>
      <c r="L35" s="205"/>
    </row>
    <row r="36" spans="2:19">
      <c r="B36" s="226" t="s">
        <v>441</v>
      </c>
      <c r="C36" s="227"/>
      <c r="D36" s="227"/>
      <c r="E36" s="227"/>
      <c r="F36" s="189"/>
      <c r="G36" s="190"/>
      <c r="H36" s="189"/>
      <c r="I36" s="189"/>
      <c r="J36" s="189"/>
      <c r="K36" s="189"/>
      <c r="L36" s="189"/>
    </row>
    <row r="37" spans="2:19">
      <c r="B37" s="191" t="s">
        <v>448</v>
      </c>
      <c r="C37" s="187"/>
      <c r="D37" s="187"/>
      <c r="E37" s="187"/>
      <c r="F37" s="188"/>
      <c r="G37" s="192"/>
      <c r="H37" s="188"/>
      <c r="I37" s="188"/>
      <c r="J37" s="188"/>
      <c r="K37" s="188"/>
      <c r="L37" s="188"/>
    </row>
    <row r="38" spans="2:19" ht="15.95" customHeight="1">
      <c r="B38" s="224" t="s">
        <v>449</v>
      </c>
      <c r="C38" s="228"/>
      <c r="D38" s="228"/>
      <c r="E38" s="228"/>
      <c r="F38" s="228"/>
      <c r="G38" s="228"/>
      <c r="H38" s="228"/>
      <c r="I38" s="228"/>
      <c r="J38" s="228"/>
      <c r="K38" s="228"/>
      <c r="L38" s="228"/>
    </row>
    <row r="39" spans="2:19">
      <c r="B39" s="228"/>
      <c r="C39" s="228"/>
      <c r="D39" s="228"/>
      <c r="E39" s="228"/>
      <c r="F39" s="228"/>
      <c r="G39" s="228"/>
      <c r="H39" s="228"/>
      <c r="I39" s="228"/>
      <c r="J39" s="228"/>
      <c r="K39" s="228"/>
      <c r="L39" s="228"/>
    </row>
    <row r="40" spans="2:19" hidden="1">
      <c r="B40" s="193"/>
      <c r="C40" s="193"/>
      <c r="D40" s="193"/>
      <c r="E40" s="193"/>
      <c r="F40" s="193"/>
      <c r="G40" s="193"/>
      <c r="H40" s="193"/>
      <c r="I40" s="193"/>
      <c r="J40" s="193"/>
      <c r="K40" s="193"/>
      <c r="L40" s="193"/>
    </row>
    <row r="41" spans="2:19">
      <c r="B41" s="194"/>
      <c r="C41" s="188"/>
      <c r="D41" s="189"/>
      <c r="E41" s="189"/>
      <c r="F41" s="189"/>
      <c r="G41" s="189"/>
      <c r="H41" s="189"/>
      <c r="I41" s="189"/>
      <c r="J41" s="189"/>
      <c r="K41" s="189"/>
      <c r="L41" s="189"/>
    </row>
    <row r="42" spans="2:19" ht="3" hidden="1" customHeight="1">
      <c r="B42" s="221"/>
      <c r="C42" s="221"/>
      <c r="D42" s="221"/>
      <c r="E42" s="221"/>
      <c r="F42" s="221"/>
      <c r="G42" s="221"/>
      <c r="H42" s="221"/>
      <c r="I42" s="221"/>
      <c r="J42" s="221"/>
      <c r="K42" s="221"/>
      <c r="L42" s="221"/>
    </row>
    <row r="43" spans="2:19" ht="12.75" hidden="1" customHeight="1">
      <c r="B43" s="221"/>
      <c r="C43" s="221"/>
      <c r="D43" s="221"/>
      <c r="E43" s="221"/>
      <c r="F43" s="221"/>
      <c r="G43" s="221"/>
      <c r="H43" s="221"/>
      <c r="I43" s="221"/>
      <c r="J43" s="221"/>
      <c r="K43" s="221"/>
      <c r="L43" s="221"/>
    </row>
    <row r="44" spans="2:19" ht="15.95" customHeight="1">
      <c r="B44" s="220" t="s">
        <v>450</v>
      </c>
      <c r="C44" s="221"/>
      <c r="D44" s="221"/>
      <c r="E44" s="221"/>
      <c r="F44" s="221"/>
      <c r="G44" s="221"/>
      <c r="H44" s="221"/>
      <c r="I44" s="221"/>
      <c r="J44" s="221"/>
      <c r="K44" s="221"/>
      <c r="L44" s="221"/>
    </row>
    <row r="45" spans="2:19">
      <c r="B45" s="221"/>
      <c r="C45" s="221"/>
      <c r="D45" s="221"/>
      <c r="E45" s="221"/>
      <c r="F45" s="221"/>
      <c r="G45" s="221"/>
      <c r="H45" s="221"/>
      <c r="I45" s="221"/>
      <c r="J45" s="221"/>
      <c r="K45" s="221"/>
      <c r="L45" s="221"/>
    </row>
    <row r="46" spans="2:19">
      <c r="B46" s="194"/>
      <c r="C46" s="189"/>
      <c r="D46" s="189"/>
      <c r="E46" s="188"/>
      <c r="F46" s="189"/>
      <c r="G46" s="189"/>
      <c r="H46" s="189"/>
      <c r="I46" s="189"/>
      <c r="J46" s="189"/>
      <c r="K46" s="189"/>
      <c r="L46" s="189"/>
      <c r="R46" s="195"/>
      <c r="S46" s="195"/>
    </row>
    <row r="47" spans="2:19">
      <c r="B47" s="196" t="s">
        <v>402</v>
      </c>
      <c r="C47" s="188"/>
      <c r="D47" s="188"/>
      <c r="E47" s="197"/>
      <c r="F47" s="188"/>
      <c r="G47" s="188"/>
      <c r="H47" s="188"/>
      <c r="I47" s="188"/>
      <c r="J47" s="188"/>
      <c r="K47" s="188"/>
      <c r="L47" s="188"/>
      <c r="P47" s="195"/>
      <c r="Q47" s="195"/>
    </row>
    <row r="48" spans="2:19">
      <c r="B48" s="196" t="s">
        <v>403</v>
      </c>
      <c r="C48" s="188"/>
      <c r="D48" s="188"/>
      <c r="E48" s="197"/>
      <c r="F48" s="188"/>
      <c r="G48" s="188"/>
      <c r="H48" s="188"/>
      <c r="I48" s="188"/>
      <c r="J48" s="188"/>
      <c r="K48" s="188"/>
      <c r="L48" s="188"/>
      <c r="P48" s="195"/>
      <c r="Q48" s="195"/>
    </row>
    <row r="49" spans="2:17">
      <c r="B49" s="83" t="s">
        <v>451</v>
      </c>
      <c r="C49" s="188"/>
      <c r="D49" s="188"/>
      <c r="E49" s="188"/>
      <c r="F49" s="188"/>
      <c r="G49" s="188"/>
      <c r="H49" s="188"/>
      <c r="I49" s="188"/>
      <c r="J49" s="188"/>
      <c r="K49" s="188"/>
      <c r="L49" s="188"/>
      <c r="P49" s="195"/>
      <c r="Q49" s="195"/>
    </row>
    <row r="50" spans="2:17">
      <c r="B50" s="196" t="s">
        <v>404</v>
      </c>
      <c r="C50" s="188"/>
      <c r="D50" s="188"/>
      <c r="E50" s="188"/>
      <c r="F50" s="188"/>
      <c r="G50" s="188"/>
      <c r="H50" s="188"/>
      <c r="I50" s="188"/>
      <c r="J50" s="188"/>
      <c r="K50" s="188"/>
      <c r="L50" s="188"/>
      <c r="P50" s="222"/>
      <c r="Q50" s="222"/>
    </row>
    <row r="51" spans="2:17">
      <c r="B51" s="198" t="s">
        <v>442</v>
      </c>
      <c r="C51" s="199"/>
      <c r="D51" s="199"/>
      <c r="E51" s="188"/>
      <c r="F51" s="188"/>
      <c r="G51" s="200"/>
      <c r="H51" s="187"/>
      <c r="I51" s="187"/>
      <c r="J51" s="188"/>
      <c r="K51" s="188"/>
      <c r="L51" s="188"/>
    </row>
    <row r="52" spans="2:17">
      <c r="B52" s="201" t="s">
        <v>443</v>
      </c>
      <c r="C52" s="202"/>
      <c r="D52" s="187"/>
      <c r="E52" s="188"/>
      <c r="F52" s="188"/>
      <c r="G52" s="203"/>
      <c r="H52" s="187"/>
      <c r="I52" s="187"/>
      <c r="J52" s="188"/>
      <c r="K52" s="188"/>
      <c r="L52" s="188"/>
    </row>
    <row r="53" spans="2:17">
      <c r="B53" s="188"/>
      <c r="C53" s="189"/>
      <c r="D53" s="188"/>
      <c r="E53" s="188"/>
      <c r="F53" s="188"/>
      <c r="G53" s="188"/>
      <c r="H53" s="188"/>
      <c r="I53" s="188"/>
      <c r="J53" s="188"/>
      <c r="K53" s="188"/>
      <c r="L53" s="188"/>
    </row>
    <row r="54" spans="2:17">
      <c r="B54" s="194"/>
      <c r="C54" s="189"/>
      <c r="D54" s="188"/>
      <c r="E54" s="188"/>
      <c r="F54" s="188"/>
      <c r="G54" s="188"/>
      <c r="H54" s="188"/>
      <c r="I54" s="188"/>
      <c r="J54" s="188"/>
      <c r="K54" s="188"/>
      <c r="L54" s="188"/>
    </row>
    <row r="55" spans="2:17" ht="15.95" customHeight="1">
      <c r="B55" s="223"/>
      <c r="C55" s="223"/>
      <c r="D55" s="223"/>
      <c r="E55" s="223"/>
      <c r="F55" s="223"/>
      <c r="G55" s="223"/>
      <c r="H55" s="223"/>
      <c r="I55" s="223"/>
      <c r="J55" s="223"/>
      <c r="K55" s="223"/>
      <c r="L55" s="223"/>
    </row>
    <row r="56" spans="2:17">
      <c r="B56" s="223"/>
      <c r="C56" s="223"/>
      <c r="D56" s="223"/>
      <c r="E56" s="223"/>
      <c r="F56" s="223"/>
      <c r="G56" s="223"/>
      <c r="H56" s="223"/>
      <c r="I56" s="223"/>
      <c r="J56" s="223"/>
      <c r="K56" s="223"/>
      <c r="L56" s="223"/>
    </row>
    <row r="57" spans="2:17">
      <c r="B57" s="188"/>
      <c r="C57" s="188"/>
      <c r="D57" s="188"/>
      <c r="E57" s="188"/>
      <c r="F57" s="188"/>
      <c r="G57" s="188"/>
      <c r="H57" s="188"/>
      <c r="I57" s="188"/>
      <c r="J57" s="188"/>
      <c r="K57" s="188"/>
      <c r="L57" s="188"/>
    </row>
    <row r="58" spans="2:17">
      <c r="B58" s="204" t="s">
        <v>445</v>
      </c>
    </row>
  </sheetData>
  <mergeCells count="13">
    <mergeCell ref="B44:L45"/>
    <mergeCell ref="P50:Q50"/>
    <mergeCell ref="B55:L56"/>
    <mergeCell ref="B33:L34"/>
    <mergeCell ref="B29:L32"/>
    <mergeCell ref="B36:E36"/>
    <mergeCell ref="B38:L39"/>
    <mergeCell ref="B42:L43"/>
    <mergeCell ref="B5:I6"/>
    <mergeCell ref="N5:X6"/>
    <mergeCell ref="C8:D8"/>
    <mergeCell ref="E8:F8"/>
    <mergeCell ref="N8:N9"/>
  </mergeCells>
  <hyperlinks>
    <hyperlink ref="B51"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6"/>
  <sheetViews>
    <sheetView workbookViewId="0">
      <selection activeCell="D13" sqref="D13"/>
    </sheetView>
  </sheetViews>
  <sheetFormatPr defaultColWidth="11" defaultRowHeight="15.75"/>
  <cols>
    <col min="1" max="1" width="13.875" customWidth="1"/>
    <col min="2" max="2" width="49.625" customWidth="1"/>
    <col min="3" max="10" width="11.875" customWidth="1"/>
  </cols>
  <sheetData>
    <row r="1" spans="1:10" ht="16.5" thickBot="1">
      <c r="B1" t="s">
        <v>401</v>
      </c>
    </row>
    <row r="2" spans="1:10" ht="21.75" thickBot="1">
      <c r="B2" s="6" t="s">
        <v>182</v>
      </c>
      <c r="C2" s="149">
        <f>Prices!D2</f>
        <v>2018</v>
      </c>
    </row>
    <row r="3" spans="1:10" ht="21.75" thickBot="1">
      <c r="B3" s="6" t="s">
        <v>63</v>
      </c>
      <c r="C3" s="150">
        <f>Prices!D3</f>
        <v>118</v>
      </c>
      <c r="E3" s="7"/>
      <c r="F3" s="8">
        <v>2017</v>
      </c>
      <c r="G3" s="8">
        <v>2016</v>
      </c>
      <c r="H3" s="8">
        <v>2015</v>
      </c>
      <c r="I3" s="8">
        <v>2014</v>
      </c>
      <c r="J3" s="8">
        <v>2013</v>
      </c>
    </row>
    <row r="4" spans="1:10" ht="21.75" thickBot="1">
      <c r="B4" s="6" t="s">
        <v>64</v>
      </c>
      <c r="C4" s="151">
        <f>Prices!D4</f>
        <v>1</v>
      </c>
      <c r="E4" s="9" t="s">
        <v>63</v>
      </c>
      <c r="F4" s="10">
        <v>118</v>
      </c>
      <c r="G4" s="11">
        <v>115.4</v>
      </c>
      <c r="H4" s="11">
        <v>114.6</v>
      </c>
      <c r="I4" s="11">
        <v>112</v>
      </c>
      <c r="J4" s="11">
        <v>108.1</v>
      </c>
    </row>
    <row r="5" spans="1:10" ht="21.75" thickBot="1">
      <c r="B5" s="6" t="s">
        <v>65</v>
      </c>
      <c r="C5" s="152">
        <f>Prices!D5</f>
        <v>2.5499999999999998</v>
      </c>
      <c r="E5" s="12" t="s">
        <v>66</v>
      </c>
      <c r="F5" s="13">
        <v>2.54</v>
      </c>
      <c r="G5" s="14">
        <v>2.2999999999999998</v>
      </c>
      <c r="H5" s="14">
        <v>2.71</v>
      </c>
      <c r="I5" s="14">
        <v>3.83</v>
      </c>
      <c r="J5" s="14">
        <v>3.92</v>
      </c>
    </row>
    <row r="6" spans="1:10">
      <c r="B6" t="s">
        <v>67</v>
      </c>
    </row>
    <row r="8" spans="1:10" ht="21.75" thickBot="1">
      <c r="D8" s="6"/>
      <c r="E8" s="6"/>
      <c r="F8" s="6"/>
    </row>
    <row r="9" spans="1:10" ht="20.25">
      <c r="A9" s="1"/>
      <c r="B9" s="2" t="s">
        <v>0</v>
      </c>
      <c r="C9" s="138" t="s">
        <v>68</v>
      </c>
      <c r="D9" s="138" t="s">
        <v>69</v>
      </c>
      <c r="E9" s="138" t="s">
        <v>70</v>
      </c>
      <c r="F9" s="138" t="s">
        <v>71</v>
      </c>
    </row>
    <row r="10" spans="1:10" ht="18.75">
      <c r="A10" s="229" t="s">
        <v>1</v>
      </c>
      <c r="B10" s="3" t="s">
        <v>2</v>
      </c>
      <c r="C10" s="137">
        <f>((Calculations!D10 + Calculations!E10*$C$3 + Calculations!F10*$C$5 + Calculations!G10*$C$2) * $C$4)</f>
        <v>12.221669540273396</v>
      </c>
      <c r="D10" s="137">
        <f>(Calculations!I10 + Calculations!J10*$C$3 + Calculations!K10*$C$5 + Calculations!L10*$C$2) * $C$4</f>
        <v>12.243654480694431</v>
      </c>
      <c r="E10" s="137">
        <f>(Calculations!N10 + Calculations!O10*$C$3 + Calculations!P10*$C$5 + Calculations!Q10*$C$2) * $C$4</f>
        <v>11.005160735393019</v>
      </c>
      <c r="F10" s="137">
        <f>(Calculations!S10 + Calculations!T10*$C$3 + Calculations!U10*$C$5 + Calculations!V10*$C$2) * $C$4</f>
        <v>12.769594681416265</v>
      </c>
    </row>
    <row r="11" spans="1:10" ht="18.75">
      <c r="A11" s="230"/>
      <c r="B11" s="4" t="s">
        <v>3</v>
      </c>
      <c r="C11" s="137">
        <f>((Calculations!D11 + Calculations!E11*$C$3 + Calculations!F11*$C$5 + Calculations!G11*$C$2) * $C$4)</f>
        <v>12.582690467983355</v>
      </c>
      <c r="D11" s="137">
        <f>(Calculations!I11 + Calculations!J11*$C$3 + Calculations!K11*$C$5 + Calculations!L11*$C$2) * $C$4</f>
        <v>12.630888554299531</v>
      </c>
      <c r="E11" s="137">
        <f>(Calculations!N11 + Calculations!O11*$C$3 + Calculations!P11*$C$5 + Calculations!Q11*$C$2) * $C$4</f>
        <v>12.584953118585389</v>
      </c>
      <c r="F11" s="137">
        <f>(Calculations!S11 + Calculations!T11*$C$3 + Calculations!U11*$C$5 + Calculations!V11*$C$2) * $C$4</f>
        <v>12.319305962458202</v>
      </c>
    </row>
    <row r="12" spans="1:10" ht="18.75">
      <c r="A12" s="230"/>
      <c r="B12" s="4" t="s">
        <v>4</v>
      </c>
      <c r="C12" s="137">
        <f>(Calculations!D12 + Calculations!E12*$C$3 + Calculations!F12*$C$5 + Calculations!G12*$C$2) * $C$4</f>
        <v>13.796801799587747</v>
      </c>
      <c r="D12" s="137">
        <f>(Calculations!I12 + Calculations!J12*$C$3 + Calculations!K12*$C$5 + Calculations!L12*$C$2) * $C$4</f>
        <v>12.828360171020449</v>
      </c>
      <c r="E12" s="137">
        <f>(Calculations!N12 + Calculations!O12*$C$3 + Calculations!P12*$C$5 + Calculations!Q12*$C$2) * $C$4</f>
        <v>16.379216204445612</v>
      </c>
      <c r="F12" s="137">
        <f>(Calculations!S12 + Calculations!T12*$C$3 + Calculations!U12*$C$5 + Calculations!V12*$C$2) * $C$4</f>
        <v>13.197082494674817</v>
      </c>
    </row>
    <row r="13" spans="1:10" ht="18.75">
      <c r="A13" s="230"/>
      <c r="B13" s="134" t="s">
        <v>391</v>
      </c>
      <c r="C13" s="137">
        <f>(Calculations!D13 + Calculations!E13*$C$3 + Calculations!F13*$C$5 + Calculations!G13*$C$2) * $C$4</f>
        <v>13.278050399158928</v>
      </c>
      <c r="D13" s="137">
        <f>(Calculations!I13 + Calculations!J13*$C$3 + Calculations!K13*$C$5 + Calculations!L13*$C$2) * $C$4</f>
        <v>14.101604717265616</v>
      </c>
      <c r="E13" s="137">
        <f>(Calculations!N13 + Calculations!O13*$C$3 + Calculations!P13*$C$5 + Calculations!Q13*$C$2) * $C$4</f>
        <v>13.800161097151943</v>
      </c>
      <c r="F13" s="137">
        <f>(Calculations!S13 + Calculations!T13*$C$3 + Calculations!U13*$C$5 + Calculations!V13*$C$2) * $C$4</f>
        <v>13.725602064781697</v>
      </c>
    </row>
    <row r="14" spans="1:10" ht="18.75">
      <c r="A14" s="230"/>
      <c r="B14" s="134" t="s">
        <v>225</v>
      </c>
      <c r="C14" s="137">
        <f>(Calculations!D14 + Calculations!E14*$C$3 + Calculations!F14*$C$5 + Calculations!G14*$C$2) * $C$4</f>
        <v>17.07</v>
      </c>
      <c r="D14" s="137">
        <f>(Calculations!I14 + Calculations!J14*$C$3 + Calculations!K14*$C$5 + Calculations!L14*$C$2) * $C$4</f>
        <v>17.399999999999999</v>
      </c>
      <c r="E14" s="137">
        <f>(Calculations!N14 + Calculations!O14*$C$3 + Calculations!P14*$C$5 + Calculations!Q14*$C$2) * $C$4</f>
        <v>18.100000000000001</v>
      </c>
      <c r="F14" s="137">
        <f>(Calculations!S14 + Calculations!T14*$C$3 + Calculations!U14*$C$5 + Calculations!V14*$C$2) * $C$4</f>
        <v>16.2</v>
      </c>
    </row>
    <row r="15" spans="1:10" ht="18.75">
      <c r="A15" s="230"/>
      <c r="B15" s="134" t="s">
        <v>226</v>
      </c>
      <c r="C15" s="137">
        <f>(Calculations!D15 + Calculations!E15*$C$3 + Calculations!F15*$C$5 + Calculations!G15*$C$2) * $C$4</f>
        <v>13.33</v>
      </c>
      <c r="D15" s="137">
        <f>(Calculations!I15 + Calculations!J15*$C$3 + Calculations!K15*$C$5 + Calculations!L15*$C$2) * $C$4</f>
        <v>14.3</v>
      </c>
      <c r="E15" s="137">
        <f>(Calculations!N15 + Calculations!O15*$C$3 + Calculations!P15*$C$5 + Calculations!Q15*$C$2) * $C$4</f>
        <v>11.9</v>
      </c>
      <c r="F15" s="137">
        <f>(Calculations!S15 + Calculations!T15*$C$3 + Calculations!U15*$C$5 + Calculations!V15*$C$2) * $C$4</f>
        <v>15</v>
      </c>
    </row>
    <row r="16" spans="1:10" ht="18.75">
      <c r="A16" s="230"/>
      <c r="B16" s="135" t="s">
        <v>227</v>
      </c>
      <c r="C16" s="137">
        <f>(Calculations!D16 + Calculations!E16*$C$3 + Calculations!F16*$C$5 + Calculations!G16*$C$2) * $C$4</f>
        <v>18.239999999999998</v>
      </c>
      <c r="D16" s="137">
        <f>(Calculations!I16 + Calculations!J16*$C$3 + Calculations!K16*$C$5 + Calculations!L16*$C$2) * $C$4</f>
        <v>16.05</v>
      </c>
      <c r="E16" s="137">
        <f>(Calculations!N16 + Calculations!O16*$C$3 + Calculations!P16*$C$5 + Calculations!Q16*$C$2) * $C$4</f>
        <v>18.239999999999998</v>
      </c>
      <c r="F16" s="137">
        <f>(Calculations!S16 + Calculations!T16*$C$3 + Calculations!U16*$C$5 + Calculations!V16*$C$2) * $C$4</f>
        <v>20</v>
      </c>
    </row>
    <row r="17" spans="1:6" ht="18.75">
      <c r="A17" s="230"/>
      <c r="B17" s="134" t="s">
        <v>392</v>
      </c>
      <c r="C17" s="137">
        <f>(Calculations!D17 + Calculations!E17*$C$3 + Calculations!F17*$C$5 + Calculations!G17*$C$2) * $C$4</f>
        <v>8.7157328067847573</v>
      </c>
      <c r="D17" s="137">
        <f>(Calculations!I17 + Calculations!J17*$C$3 + Calculations!K17*$C$5 + Calculations!L17*$C$2) * $C$4</f>
        <v>9.084425969961103</v>
      </c>
      <c r="E17" s="137">
        <f>(Calculations!N17 + Calculations!O17*$C$3 + Calculations!P17*$C$5 + Calculations!Q17*$C$2) * $C$4</f>
        <v>8.5979159088272468</v>
      </c>
      <c r="F17" s="137">
        <f>(Calculations!S17 + Calculations!T17*$C$3 + Calculations!U17*$C$5 + Calculations!V17*$C$2) * $C$4</f>
        <v>8.9846675623383589</v>
      </c>
    </row>
    <row r="18" spans="1:6" ht="18.75">
      <c r="A18" s="230"/>
      <c r="B18" s="134" t="s">
        <v>5</v>
      </c>
      <c r="C18" s="137">
        <f>(Calculations!D18 + Calculations!E18*$C$3 + Calculations!F18*$C$5 + Calculations!G18*$C$2) * $C$4</f>
        <v>7.9258559442516798</v>
      </c>
      <c r="D18" s="137">
        <f>(Calculations!I18 + Calculations!J18*$C$3 + Calculations!K18*$C$5 + Calculations!L18*$C$2) * $C$4</f>
        <v>7.968491007797013</v>
      </c>
      <c r="E18" s="137">
        <f>(Calculations!N18 + Calculations!O18*$C$3 + Calculations!P18*$C$5 + Calculations!Q18*$C$2) * $C$4</f>
        <v>8.0858165110316236</v>
      </c>
      <c r="F18" s="137">
        <f>(Calculations!S18 + Calculations!T18*$C$3 + Calculations!U18*$C$5 + Calculations!V18*$C$2) * $C$4</f>
        <v>9.4401890744090906</v>
      </c>
    </row>
    <row r="19" spans="1:6" ht="18.75">
      <c r="A19" s="230"/>
      <c r="B19" s="134" t="s">
        <v>400</v>
      </c>
      <c r="C19" s="137">
        <f>(Calculations!D19 + Calculations!E19*$C$3 + Calculations!F19*$C$5 + Calculations!G19*$C$2) * $C$4</f>
        <v>11.742161090050672</v>
      </c>
      <c r="D19" s="137">
        <f>(Calculations!I19 + Calculations!J19*$C$3 + Calculations!K19*$C$5 + Calculations!L19*$C$2) * $C$4</f>
        <v>12.59904205007706</v>
      </c>
      <c r="E19" s="137">
        <f>(Calculations!N19 + Calculations!O19*$C$3 + Calculations!P19*$C$5 + Calculations!Q19*$C$2) * $C$4</f>
        <v>10.080204002938444</v>
      </c>
      <c r="F19" s="137">
        <f>(Calculations!S19 + Calculations!T19*$C$3 + Calculations!U19*$C$5 + Calculations!V19*$C$2) * $C$4</f>
        <v>12.150672497943631</v>
      </c>
    </row>
    <row r="20" spans="1:6" ht="18.75">
      <c r="A20" s="231"/>
      <c r="B20" s="5" t="s">
        <v>7</v>
      </c>
      <c r="C20" s="142">
        <f>(Calculations!D20 + Calculations!E20*$C$3 + Calculations!F20*$C$5 + Calculations!G20*$C$2) * $C$4</f>
        <v>10.74661128470845</v>
      </c>
      <c r="D20" s="143">
        <f>(Calculations!I20 + Calculations!J20*$C$3 + Calculations!K20*$C$5 + Calculations!L20*$C$2) * $C$4</f>
        <v>10.87748600873374</v>
      </c>
      <c r="E20" s="143">
        <f>(Calculations!N20 + Calculations!O20*$C$3 + Calculations!P20*$C$5 + Calculations!Q20*$C$2) * $C$4</f>
        <v>11.745070213664064</v>
      </c>
      <c r="F20" s="143">
        <f>(Calculations!S20 + Calculations!T20*$C$3 + Calculations!U20*$C$5 + Calculations!V20*$C$2) * $C$4</f>
        <v>10.435045542599823</v>
      </c>
    </row>
    <row r="21" spans="1:6" ht="18.75">
      <c r="A21" s="235" t="s">
        <v>8</v>
      </c>
      <c r="B21" s="4" t="s">
        <v>9</v>
      </c>
      <c r="C21" s="137">
        <f>(Calculations!D21 + Calculations!E21*$C$3 + Calculations!F21*$C$5 + Calculations!G21*$C$2) * $C$4</f>
        <v>9.0569281803685726</v>
      </c>
      <c r="D21" s="137">
        <f>(Calculations!I21 + Calculations!J21*$C$3 + Calculations!K21*$C$5 + Calculations!L21*$C$2) * $C$4</f>
        <v>14.110820005600999</v>
      </c>
      <c r="E21" s="137">
        <f>(Calculations!N21 + Calculations!O21*$C$3 + Calculations!P21*$C$5 + Calculations!Q21*$C$2) * $C$4</f>
        <v>8.8185752606544838</v>
      </c>
      <c r="F21" s="137">
        <f>(Calculations!S21 + Calculations!T21*$C$3 + Calculations!U21*$C$5 + Calculations!V21*$C$2) * $C$4</f>
        <v>8.5761173098248946</v>
      </c>
    </row>
    <row r="22" spans="1:6" ht="18.75">
      <c r="A22" s="235"/>
      <c r="B22" s="4" t="s">
        <v>10</v>
      </c>
      <c r="C22" s="137">
        <f>(Calculations!D22 + Calculations!E22*$C$3 + Calculations!F22*$C$5 + Calculations!G22*$C$2) * $C$4</f>
        <v>5.5514510143419233</v>
      </c>
      <c r="D22" s="137">
        <f>(Calculations!I22 + Calculations!J22*$C$3 + Calculations!K22*$C$5 + Calculations!L22*$C$2) * $C$4</f>
        <v>5.2868059608297813</v>
      </c>
      <c r="E22" s="137">
        <f>(Calculations!N22 + Calculations!O22*$C$3 + Calculations!P22*$C$5 + Calculations!Q22*$C$2) * $C$4</f>
        <v>5.4059803718677344</v>
      </c>
      <c r="F22" s="137">
        <f>(Calculations!S22 + Calculations!T22*$C$3 + Calculations!U22*$C$5 + Calculations!V22*$C$2) * $C$4</f>
        <v>5.9395212508246296</v>
      </c>
    </row>
    <row r="23" spans="1:6" ht="18.75">
      <c r="A23" s="235"/>
      <c r="B23" s="4" t="s">
        <v>11</v>
      </c>
      <c r="C23" s="137">
        <f>(Calculations!D23 + Calculations!E23*$C$3 + Calculations!F23*$C$5 + Calculations!G23*$C$2) * $C$4</f>
        <v>5.7861448594838887</v>
      </c>
      <c r="D23" s="137">
        <f>(Calculations!I23 + Calculations!J23*$C$3 + Calculations!K23*$C$5 + Calculations!L23*$C$2) * $C$4</f>
        <v>5.8706931394355735</v>
      </c>
      <c r="E23" s="137">
        <f>(Calculations!N23 + Calculations!O23*$C$3 + Calculations!P23*$C$5 + Calculations!Q23*$C$2) * $C$4</f>
        <v>5.5889424072134091</v>
      </c>
      <c r="F23" s="137">
        <f>(Calculations!S23 + Calculations!T23*$C$3 + Calculations!U23*$C$5 + Calculations!V23*$C$2) * $C$4</f>
        <v>6.0096632435889674</v>
      </c>
    </row>
    <row r="24" spans="1:6" ht="18.75">
      <c r="A24" s="235"/>
      <c r="B24" s="4" t="s">
        <v>12</v>
      </c>
      <c r="C24" s="137">
        <f>(Calculations!D24 + Calculations!E24*$C$3 + Calculations!F24*$C$5 + Calculations!G24*$C$2) * $C$4</f>
        <v>14.98362434710387</v>
      </c>
      <c r="D24" s="137">
        <f>(Calculations!I24 + Calculations!J24*$C$3 + Calculations!K24*$C$5 + Calculations!L24*$C$2) * $C$4</f>
        <v>14.83180924292401</v>
      </c>
      <c r="E24" s="137">
        <f>(Calculations!N24 + Calculations!O24*$C$3 + Calculations!P24*$C$5 + Calculations!Q24*$C$2) * $C$4</f>
        <v>13.759575945055531</v>
      </c>
      <c r="F24" s="137">
        <f>(Calculations!S24 + Calculations!T24*$C$3 + Calculations!U24*$C$5 + Calculations!V24*$C$2) * $C$4</f>
        <v>15.639587179490889</v>
      </c>
    </row>
    <row r="25" spans="1:6" ht="18.75">
      <c r="A25" s="235"/>
      <c r="B25" s="4" t="s">
        <v>13</v>
      </c>
      <c r="C25" s="137">
        <f>(Calculations!D25 + Calculations!E25*$C$3 + Calculations!F25*$C$5 + Calculations!G25*$C$2) * $C$4</f>
        <v>5.7713144139807753</v>
      </c>
      <c r="D25" s="137">
        <f>(Calculations!I25 + Calculations!J25*$C$3 + Calculations!K25*$C$5 + Calculations!L25*$C$2) * $C$4</f>
        <v>5.606997969150882</v>
      </c>
      <c r="E25" s="137">
        <f>(Calculations!N25 + Calculations!O25*$C$3 + Calculations!P25*$C$5 + Calculations!Q25*$C$2) * $C$4</f>
        <v>5.5753785170523997</v>
      </c>
      <c r="F25" s="137">
        <f>(Calculations!S25 + Calculations!T25*$C$3 + Calculations!U25*$C$5 + Calculations!V25*$C$2) * $C$4</f>
        <v>6.1702804426501814</v>
      </c>
    </row>
    <row r="26" spans="1:6" ht="18.75">
      <c r="A26" s="235"/>
      <c r="B26" s="4" t="s">
        <v>14</v>
      </c>
      <c r="C26" s="137">
        <f>(Calculations!D26 + Calculations!E26*$C$3 + Calculations!F26*$C$5 + Calculations!G26*$C$2) * $C$4</f>
        <v>7.4300884659563735</v>
      </c>
      <c r="D26" s="137">
        <f>(Calculations!I26 + Calculations!J26*$C$3 + Calculations!K26*$C$5 + Calculations!L26*$C$2) * $C$4</f>
        <v>7.0728124584240959</v>
      </c>
      <c r="E26" s="137">
        <f>(Calculations!N26 + Calculations!O26*$C$3 + Calculations!P26*$C$5 + Calculations!Q26*$C$2) * $C$4</f>
        <v>7.6332008973621441</v>
      </c>
      <c r="F26" s="137">
        <f>(Calculations!S26 + Calculations!T26*$C$3 + Calculations!U26*$C$5 + Calculations!V26*$C$2) * $C$4</f>
        <v>7.5892918026443112</v>
      </c>
    </row>
    <row r="27" spans="1:6" ht="18.75">
      <c r="A27" s="235"/>
      <c r="B27" s="4" t="s">
        <v>15</v>
      </c>
      <c r="C27" s="137">
        <f>(Calculations!D27 + Calculations!E27*$C$3 + Calculations!F27*$C$5 + Calculations!G27*$C$2) * $C$4</f>
        <v>5.7621501145416971</v>
      </c>
      <c r="D27" s="137">
        <f>(Calculations!I27 + Calculations!J27*$C$3 + Calculations!K27*$C$5 + Calculations!L27*$C$2) * $C$4</f>
        <v>5.6507219679639604</v>
      </c>
      <c r="E27" s="137">
        <f>(Calculations!N27 + Calculations!O27*$C$3 + Calculations!P27*$C$5 + Calculations!Q27*$C$2) * $C$4</f>
        <v>5.6117605244761819</v>
      </c>
      <c r="F27" s="137">
        <f>(Calculations!S27 + Calculations!T27*$C$3 + Calculations!U27*$C$5 + Calculations!V27*$C$2) * $C$4</f>
        <v>6.2089411799403535</v>
      </c>
    </row>
    <row r="28" spans="1:6" ht="18.75">
      <c r="A28" s="235"/>
      <c r="B28" s="4" t="s">
        <v>16</v>
      </c>
      <c r="C28" s="142">
        <f>(Calculations!D28 + Calculations!E28*$C$3 + Calculations!F28*$C$5 + Calculations!G28*$C$2) * $C$4</f>
        <v>7.6670753162572964</v>
      </c>
      <c r="D28" s="143">
        <f>(Calculations!I28 + Calculations!J28*$C$3 + Calculations!K28*$C$5 + Calculations!L28*$C$2) * $C$4</f>
        <v>7.3335278893315774</v>
      </c>
      <c r="E28" s="143">
        <f>(Calculations!N28 + Calculations!O28*$C$3 + Calculations!P28*$C$5 + Calculations!Q28*$C$2) * $C$4</f>
        <v>7.5406594756067591</v>
      </c>
      <c r="F28" s="143">
        <f>(Calculations!S28 + Calculations!T28*$C$3 + Calculations!U28*$C$5 + Calculations!V28*$C$2) * $C$4</f>
        <v>8.1522310014663617</v>
      </c>
    </row>
    <row r="29" spans="1:6" ht="18.75">
      <c r="A29" s="229" t="s">
        <v>17</v>
      </c>
      <c r="B29" s="3" t="s">
        <v>18</v>
      </c>
      <c r="C29" s="137">
        <f>(Calculations!D29 + Calculations!E29*$C$3 + Calculations!F29*$C$5 + Calculations!G29*$C$2) * $C$4</f>
        <v>14.566450000761897</v>
      </c>
      <c r="D29" s="137">
        <f>(Calculations!I29 + Calculations!J29*$C$3 + Calculations!K29*$C$5 + Calculations!L29*$C$2) * $C$4</f>
        <v>13.719380535636191</v>
      </c>
      <c r="E29" s="137">
        <f>(Calculations!N29 + Calculations!O29*$C$3 + Calculations!P29*$C$5 + Calculations!Q29*$C$2) * $C$4</f>
        <v>15.061946287928228</v>
      </c>
      <c r="F29" s="137">
        <f>(Calculations!S29 + Calculations!T29*$C$3 + Calculations!U29*$C$5 + Calculations!V29*$C$2) * $C$4</f>
        <v>15.286953635510713</v>
      </c>
    </row>
    <row r="30" spans="1:6" ht="18.75">
      <c r="A30" s="230"/>
      <c r="B30" s="4" t="s">
        <v>19</v>
      </c>
      <c r="C30" s="137">
        <f>(Calculations!D30 + Calculations!E30*$C$3 + Calculations!F30*$C$5 + Calculations!G30*$C$2) * $C$4</f>
        <v>16.842257003952369</v>
      </c>
      <c r="D30" s="137">
        <f>(Calculations!I30 + Calculations!J30*$C$3 + Calculations!K30*$C$5 + Calculations!L30*$C$2) * $C$4</f>
        <v>17.531657716977008</v>
      </c>
      <c r="E30" s="137">
        <f>(Calculations!N30 + Calculations!O30*$C$3 + Calculations!P30*$C$5 + Calculations!Q30*$C$2) * $C$4</f>
        <v>16.734919483069348</v>
      </c>
      <c r="F30" s="137">
        <f>(Calculations!S30 + Calculations!T30*$C$3 + Calculations!U30*$C$5 + Calculations!V30*$C$2) * $C$4</f>
        <v>15.524907606053262</v>
      </c>
    </row>
    <row r="31" spans="1:6" ht="18.75">
      <c r="A31" s="230"/>
      <c r="B31" s="4" t="s">
        <v>20</v>
      </c>
      <c r="C31" s="137">
        <f>(Calculations!D31 + Calculations!E31*$C$3 + Calculations!F31*$C$5 + Calculations!G31*$C$2) * $C$4</f>
        <v>16.797908378215425</v>
      </c>
      <c r="D31" s="137">
        <f>(Calculations!I31 + Calculations!J31*$C$3 + Calculations!K31*$C$5 + Calculations!L31*$C$2) * $C$4</f>
        <v>17.201399664802977</v>
      </c>
      <c r="E31" s="137">
        <f>(Calculations!N31 + Calculations!O31*$C$3 + Calculations!P31*$C$5 + Calculations!Q31*$C$2) * $C$4</f>
        <v>17.082197592352657</v>
      </c>
      <c r="F31" s="137">
        <f>(Calculations!S31 + Calculations!T31*$C$3 + Calculations!U31*$C$5 + Calculations!V31*$C$2) * $C$4</f>
        <v>16.75169744439421</v>
      </c>
    </row>
    <row r="32" spans="1:6" ht="18.75">
      <c r="A32" s="230"/>
      <c r="B32" s="4" t="s">
        <v>21</v>
      </c>
      <c r="C32" s="137">
        <f>(Calculations!D32 + Calculations!E32*$C$3 + Calculations!F32*$C$5 + Calculations!G32*$C$2) * $C$4</f>
        <v>16.366053909444581</v>
      </c>
      <c r="D32" s="137">
        <f>(Calculations!I32 + Calculations!J32*$C$3 + Calculations!K32*$C$5 + Calculations!L32*$C$2) * $C$4</f>
        <v>18.770903125107679</v>
      </c>
      <c r="E32" s="137">
        <f>(Calculations!N32 + Calculations!O32*$C$3 + Calculations!P32*$C$5 + Calculations!Q32*$C$2) * $C$4</f>
        <v>16.842927744026952</v>
      </c>
      <c r="F32" s="137">
        <f>(Calculations!S32 + Calculations!T32*$C$3 + Calculations!U32*$C$5 + Calculations!V32*$C$2) * $C$4</f>
        <v>14.607853953211816</v>
      </c>
    </row>
    <row r="33" spans="1:22" ht="18.75">
      <c r="A33" s="230"/>
      <c r="B33" s="4" t="s">
        <v>22</v>
      </c>
      <c r="C33" s="137">
        <f>(Calculations!D33 + Calculations!E33*$C$3 + Calculations!F33*$C$5 + Calculations!G33*$C$2) * $C$4</f>
        <v>15.221402306650646</v>
      </c>
      <c r="D33" s="137">
        <f>(Calculations!I33 + Calculations!J33*$C$3 + Calculations!K33*$C$5 + Calculations!L33*$C$2) * $C$4</f>
        <v>14.5932604521835</v>
      </c>
      <c r="E33" s="137">
        <f>(Calculations!N33 + Calculations!O33*$C$3 + Calculations!P33*$C$5 + Calculations!Q33*$C$2) * $C$4</f>
        <v>15.63975089284807</v>
      </c>
      <c r="F33" s="137">
        <f>(Calculations!S33 + Calculations!T33*$C$3 + Calculations!U33*$C$5 + Calculations!V33*$C$2) * $C$4</f>
        <v>15.517414279308923</v>
      </c>
    </row>
    <row r="34" spans="1:22" ht="18.75">
      <c r="A34" s="230"/>
      <c r="B34" s="4" t="s">
        <v>23</v>
      </c>
      <c r="C34" s="137">
        <f>(Calculations!D34 + Calculations!E34*$C$3 + Calculations!F34*$C$5 + Calculations!G34*$C$2) * $C$4</f>
        <v>16.015834917524558</v>
      </c>
      <c r="D34" s="137">
        <f>(Calculations!I34 + Calculations!J34*$C$3 + Calculations!K34*$C$5 + Calculations!L34*$C$2) * $C$4</f>
        <v>17.245241270823954</v>
      </c>
      <c r="E34" s="137">
        <f>(Calculations!N34 + Calculations!O34*$C$3 + Calculations!P34*$C$5 + Calculations!Q34*$C$2) * $C$4</f>
        <v>16.231785140625334</v>
      </c>
      <c r="F34" s="137">
        <f>(Calculations!S34 + Calculations!T34*$C$3 + Calculations!U34*$C$5 + Calculations!V34*$C$2) * $C$4</f>
        <v>16.60670748447933</v>
      </c>
    </row>
    <row r="35" spans="1:22" ht="18.75">
      <c r="A35" s="230"/>
      <c r="B35" s="4" t="s">
        <v>24</v>
      </c>
      <c r="C35" s="137">
        <f>(Calculations!D35 + Calculations!E35*$C$3 + Calculations!F35*$C$5 + Calculations!G35*$C$2) * $C$4</f>
        <v>15.729082169626352</v>
      </c>
      <c r="D35" s="137">
        <f>(Calculations!I35 + Calculations!J35*$C$3 + Calculations!K35*$C$5 + Calculations!L35*$C$2) * $C$4</f>
        <v>16.370338784205387</v>
      </c>
      <c r="E35" s="137">
        <f>(Calculations!N35 + Calculations!O35*$C$3 + Calculations!P35*$C$5 + Calculations!Q35*$C$2) * $C$4</f>
        <v>15.111815441813405</v>
      </c>
      <c r="F35" s="137">
        <f>(Calculations!S35 + Calculations!T35*$C$3 + Calculations!U35*$C$5 + Calculations!V35*$C$2) * $C$4</f>
        <v>15.123674672477435</v>
      </c>
    </row>
    <row r="36" spans="1:22" ht="18.75">
      <c r="A36" s="230"/>
      <c r="B36" s="4" t="s">
        <v>25</v>
      </c>
      <c r="C36" s="137">
        <f>(Calculations!D36 + Calculations!E36*$C$3 + Calculations!F36*$C$5 + Calculations!G36*$C$2) * $C$4</f>
        <v>16.889000377602727</v>
      </c>
      <c r="D36" s="137">
        <f>(Calculations!I36 + Calculations!J36*$C$3 + Calculations!K36*$C$5 + Calculations!L36*$C$2) * $C$4</f>
        <v>16.967530417878024</v>
      </c>
      <c r="E36" s="137">
        <f>(Calculations!N36 + Calculations!O36*$C$3 + Calculations!P36*$C$5 + Calculations!Q36*$C$2) * $C$4</f>
        <v>17.239817777682816</v>
      </c>
      <c r="F36" s="137">
        <f>(Calculations!S36 + Calculations!T36*$C$3 + Calculations!U36*$C$5 + Calculations!V36*$C$2) * $C$4</f>
        <v>16.289942991787711</v>
      </c>
    </row>
    <row r="37" spans="1:22" ht="18.75">
      <c r="A37" s="230"/>
      <c r="B37" s="4" t="s">
        <v>26</v>
      </c>
      <c r="C37" s="137">
        <f>(Calculations!D37 + Calculations!E37*$C$3 + Calculations!F37*$C$5 + Calculations!G37*$C$2) * $C$4</f>
        <v>16.979113086641917</v>
      </c>
      <c r="D37" s="137">
        <f>(Calculations!I37 + Calculations!J37*$C$3 + Calculations!K37*$C$5 + Calculations!L37*$C$2) * $C$4</f>
        <v>17.548356582422883</v>
      </c>
      <c r="E37" s="137">
        <f>(Calculations!N37 + Calculations!O37*$C$3 + Calculations!P37*$C$5 + Calculations!Q37*$C$2) * $C$4</f>
        <v>17.168233807609596</v>
      </c>
      <c r="F37" s="137">
        <f>(Calculations!S37 + Calculations!T37*$C$3 + Calculations!U37*$C$5 + Calculations!V37*$C$2) * $C$4</f>
        <v>15.952493563910675</v>
      </c>
    </row>
    <row r="38" spans="1:22" ht="18.75">
      <c r="A38" s="231"/>
      <c r="B38" s="5" t="s">
        <v>27</v>
      </c>
      <c r="C38" s="142">
        <f>(Calculations!D38 + Calculations!E38*$C$3 + Calculations!F38*$C$5 + Calculations!G38*$C$2) * $C$4</f>
        <v>16.250049681910951</v>
      </c>
      <c r="D38" s="143">
        <f>(Calculations!I38 + Calculations!J38*$C$3 + Calculations!K38*$C$5 + Calculations!L38*$C$2) * $C$4</f>
        <v>17.636749876402291</v>
      </c>
      <c r="E38" s="143">
        <f>(Calculations!N38 + Calculations!O38*$C$3 + Calculations!P38*$C$5 + Calculations!Q38*$C$2) * $C$4</f>
        <v>17.581283464648202</v>
      </c>
      <c r="F38" s="143">
        <f>(Calculations!S38 + Calculations!T38*$C$3 + Calculations!U38*$C$5 + Calculations!V38*$C$2) * $C$4</f>
        <v>14.76415963144882</v>
      </c>
    </row>
    <row r="39" spans="1:22" ht="18.75">
      <c r="A39" s="229" t="s">
        <v>28</v>
      </c>
      <c r="B39" s="3" t="s">
        <v>29</v>
      </c>
      <c r="C39" s="137">
        <f>(Calculations!D39 + Calculations!E39*$C$3 + Calculations!F39*$C$5 + Calculations!G39*$C$2) * $C$4</f>
        <v>22.501148672245336</v>
      </c>
      <c r="D39" s="137">
        <f>(Calculations!I39 + Calculations!J39*$C$3 + Calculations!K39*$C$5 + Calculations!L39*$C$2) * $C$4</f>
        <v>22.410876822692444</v>
      </c>
      <c r="E39" s="137">
        <f>(Calculations!N39 + Calculations!O39*$C$3 + Calculations!P39*$C$5 + Calculations!Q39*$C$2) * $C$4</f>
        <v>22.172395060027156</v>
      </c>
      <c r="F39" s="137">
        <f>(Calculations!S39 + Calculations!T39*$C$3 + Calculations!U39*$C$5 + Calculations!V39*$C$2) * $C$4</f>
        <v>25.190792217227454</v>
      </c>
    </row>
    <row r="40" spans="1:22" ht="18.75">
      <c r="A40" s="230"/>
      <c r="B40" s="4" t="s">
        <v>30</v>
      </c>
      <c r="C40" s="137">
        <f>(Calculations!D40 + Calculations!E40*$C$3 + Calculations!F40*$C$5 + Calculations!G40*$C$2) * $C$4/100</f>
        <v>0.22489274985139446</v>
      </c>
      <c r="D40" s="137">
        <f>(Calculations!I40 + Calculations!J40*$C$3 + Calculations!K40*$C$5 + Calculations!L40*$C$2) * $C$4/100</f>
        <v>0.2261345131805956</v>
      </c>
      <c r="E40" s="137">
        <f>(Calculations!N40 + Calculations!O40*$C$3 + Calculations!P40*$C$5 + Calculations!Q40*$C$2) * $C$4/100</f>
        <v>0.21898482263387906</v>
      </c>
      <c r="F40" s="137">
        <f>(Calculations!S40 + Calculations!T40*$C$3 + Calculations!U40*$C$5 + Calculations!V40*$C$2) * $C$4/100</f>
        <v>0</v>
      </c>
      <c r="P40" s="15"/>
      <c r="Q40" s="15"/>
      <c r="R40" s="15"/>
      <c r="S40" s="15"/>
      <c r="T40" s="15"/>
      <c r="U40" s="15"/>
      <c r="V40" s="15"/>
    </row>
    <row r="41" spans="1:22" ht="18.75">
      <c r="A41" s="230"/>
      <c r="B41" s="4" t="s">
        <v>393</v>
      </c>
      <c r="C41" s="148">
        <f>(Calculations!D41 + Calculations!E41*$C$3 + Calculations!F41*$C$5 + Calculations!G41*$C$2) * $C$4</f>
        <v>21</v>
      </c>
      <c r="D41" s="148">
        <f>(Calculations!I41 + Calculations!J41*$C$3 + Calculations!K41*$C$5 + Calculations!L41*$C$2) * $C$4</f>
        <v>21</v>
      </c>
      <c r="E41" s="148">
        <f>(Calculations!N41 + Calculations!O41*$C$3 + Calculations!P41*$C$5 + Calculations!Q41*$C$2) * $C$4</f>
        <v>21</v>
      </c>
      <c r="F41" s="148">
        <f>(Calculations!S41 + Calculations!T41*$C$3 + Calculations!U41*$C$5 + Calculations!V41*$C$2) * $C$4</f>
        <v>0</v>
      </c>
    </row>
    <row r="42" spans="1:22" ht="18.75">
      <c r="A42" s="230"/>
      <c r="B42" s="4" t="s">
        <v>31</v>
      </c>
      <c r="C42" s="137">
        <f>(Calculations!D42 + Calculations!E42*$C$3 + Calculations!F42*$C$5 + Calculations!G42*$C$2) * $C$4</f>
        <v>23.687791144669518</v>
      </c>
      <c r="D42" s="137">
        <f>(Calculations!I42 + Calculations!J42*$C$3 + Calculations!K42*$C$5 + Calculations!L42*$C$2) * $C$4</f>
        <v>23.965826337895123</v>
      </c>
      <c r="E42" s="137">
        <f>(Calculations!N42 + Calculations!O42*$C$3 + Calculations!P42*$C$5 + Calculations!Q42*$C$2) * $C$4</f>
        <v>23.179056806941844</v>
      </c>
      <c r="F42" s="137">
        <f>(Calculations!S42 + Calculations!T42*$C$3 + Calculations!U42*$C$5 + Calculations!V42*$C$2) * $C$4</f>
        <v>24.938791301196716</v>
      </c>
    </row>
    <row r="43" spans="1:22" ht="18.75">
      <c r="A43" s="230"/>
      <c r="B43" s="4" t="s">
        <v>32</v>
      </c>
      <c r="C43" s="137">
        <f>(Calculations!D43 + Calculations!E43*$C$3 + Calculations!F43*$C$5 + Calculations!G43*$C$2) * $C$4/100</f>
        <v>0.22295080891934277</v>
      </c>
      <c r="D43" s="137">
        <f>(Calculations!I43 + Calculations!J43*$C$3 + Calculations!K43*$C$5 + Calculations!L43*$C$2) * $C$4/100</f>
        <v>0.22233959788046603</v>
      </c>
      <c r="E43" s="137">
        <f>(Calculations!N43 + Calculations!O43*$C$3 + Calculations!P43*$C$5 + Calculations!Q43*$C$2) * $C$4/100</f>
        <v>0.22438439402245877</v>
      </c>
      <c r="F43" s="137">
        <f>(Calculations!S43 + Calculations!T43*$C$3 + Calculations!U43*$C$5 + Calculations!V43*$C$2) * $C$4/100</f>
        <v>0</v>
      </c>
    </row>
    <row r="44" spans="1:22" ht="18.75">
      <c r="A44" s="230"/>
      <c r="B44" s="4" t="s">
        <v>394</v>
      </c>
      <c r="C44" s="148">
        <f>(Calculations!D44 + Calculations!E44*$C$3 + Calculations!F44*$C$5 + Calculations!G44*$C$2) * $C$4</f>
        <v>41</v>
      </c>
      <c r="D44" s="148">
        <f>(Calculations!I44 + Calculations!J44*$C$3 + Calculations!K44*$C$5 + Calculations!L44*$C$2) * $C$4</f>
        <v>45</v>
      </c>
      <c r="E44" s="148">
        <f>(Calculations!N44 + Calculations!O44*$C$3 + Calculations!P44*$C$5 + Calculations!Q44*$C$2) * $C$4</f>
        <v>35</v>
      </c>
      <c r="F44" s="148">
        <f>(Calculations!S44 + Calculations!T44*$C$3 + Calculations!U44*$C$5 + Calculations!V44*$C$2) * $C$4</f>
        <v>0</v>
      </c>
    </row>
    <row r="45" spans="1:22" ht="18.75">
      <c r="A45" s="230"/>
      <c r="B45" s="4" t="s">
        <v>33</v>
      </c>
      <c r="C45" s="137">
        <f>(Calculations!D45 + Calculations!E45*$C$3 + Calculations!F45*$C$5 + Calculations!G45*$C$2) * $C$4</f>
        <v>26.573711584123885</v>
      </c>
      <c r="D45" s="137">
        <f>(Calculations!I45 + Calculations!J45*$C$3 + Calculations!K45*$C$5 + Calculations!L45*$C$2) * $C$4</f>
        <v>27.105317268431008</v>
      </c>
      <c r="E45" s="137">
        <f>(Calculations!N45 + Calculations!O45*$C$3 + Calculations!P45*$C$5 + Calculations!Q45*$C$2) * $C$4</f>
        <v>27.503865392333864</v>
      </c>
      <c r="F45" s="137">
        <f>(Calculations!S45 + Calculations!T45*$C$3 + Calculations!U45*$C$5 + Calculations!V45*$C$2) * $C$4</f>
        <v>27.233974774676199</v>
      </c>
    </row>
    <row r="46" spans="1:22" ht="18.75">
      <c r="A46" s="230"/>
      <c r="B46" s="4" t="s">
        <v>34</v>
      </c>
      <c r="C46" s="137">
        <f>(Calculations!D46 + Calculations!E46*$C$3 + Calculations!F46*$C$5 + Calculations!G46*$C$2) * $C$4/100</f>
        <v>0.23091101292057148</v>
      </c>
      <c r="D46" s="137">
        <f>(Calculations!I46 + Calculations!J46*$C$3 + Calculations!K46*$C$5 + Calculations!L46*$C$2) * $C$4/100</f>
        <v>0.22709749795893686</v>
      </c>
      <c r="E46" s="137">
        <f>(Calculations!N46 + Calculations!O46*$C$3 + Calculations!P46*$C$5 + Calculations!Q46*$C$2) * $C$4/100</f>
        <v>0</v>
      </c>
      <c r="F46" s="137">
        <f>(Calculations!S46 + Calculations!T46*$C$3 + Calculations!U46*$C$5 + Calculations!V46*$C$2) * $C$4/100</f>
        <v>0</v>
      </c>
    </row>
    <row r="47" spans="1:22" ht="18.75">
      <c r="A47" s="230"/>
      <c r="B47" s="4" t="s">
        <v>395</v>
      </c>
      <c r="C47" s="148">
        <f>(Calculations!D47 + Calculations!E47*$C$3 + Calculations!F47*$C$5 + Calculations!G47*$C$2) * $C$4</f>
        <v>80</v>
      </c>
      <c r="D47" s="148">
        <f>(Calculations!I47 + Calculations!J47*$C$3 + Calculations!K47*$C$5 + Calculations!L47*$C$2) * $C$4</f>
        <v>76</v>
      </c>
      <c r="E47" s="148">
        <f>(Calculations!N47 + Calculations!O47*$C$3 + Calculations!P47*$C$5 + Calculations!Q47*$C$2) * $C$4</f>
        <v>0</v>
      </c>
      <c r="F47" s="148">
        <f>(Calculations!S47 + Calculations!T47*$C$3 + Calculations!U47*$C$5 + Calculations!V47*$C$2) * $C$4</f>
        <v>0</v>
      </c>
    </row>
    <row r="48" spans="1:22" ht="18.75">
      <c r="A48" s="230"/>
      <c r="B48" s="4" t="s">
        <v>35</v>
      </c>
      <c r="C48" s="137">
        <f>(Calculations!D48 + Calculations!E48*$C$3 + Calculations!F48*$C$5 + Calculations!G48*$C$2) * $C$4</f>
        <v>26.398783722507233</v>
      </c>
      <c r="D48" s="137">
        <f>(Calculations!I48 + Calculations!J48*$C$3 + Calculations!K48*$C$5 + Calculations!L48*$C$2) * $C$4</f>
        <v>27.623424535487857</v>
      </c>
      <c r="E48" s="137">
        <f>(Calculations!N48 + Calculations!O48*$C$3 + Calculations!P48*$C$5 + Calculations!Q48*$C$2) * $C$4</f>
        <v>28.879485719175364</v>
      </c>
      <c r="F48" s="137">
        <f>(Calculations!S48 + Calculations!T48*$C$3 + Calculations!U48*$C$5 + Calculations!V48*$C$2) * $C$4</f>
        <v>27.842185666103887</v>
      </c>
    </row>
    <row r="49" spans="1:6" ht="18.75">
      <c r="A49" s="230"/>
      <c r="B49" s="4" t="s">
        <v>36</v>
      </c>
      <c r="C49" s="137">
        <f>(Calculations!D49 + Calculations!E49*$C$3 + Calculations!F49*$C$5 + Calculations!G49*$C$2) * $C$4/100</f>
        <v>0.23153844105697544</v>
      </c>
      <c r="D49" s="137">
        <f>(Calculations!I49 + Calculations!J49*$C$3 + Calculations!K49*$C$5 + Calculations!L49*$C$2) * $C$4/100</f>
        <v>0.2510989605125542</v>
      </c>
      <c r="E49" s="137">
        <f>(Calculations!N49 + Calculations!O49*$C$3 + Calculations!P49*$C$5 + Calculations!Q49*$C$2) * $C$4/100</f>
        <v>0</v>
      </c>
      <c r="F49" s="137">
        <f>(Calculations!S49 + Calculations!T49*$C$3 + Calculations!U49*$C$5 + Calculations!V49*$C$2) * $C$4/100</f>
        <v>0</v>
      </c>
    </row>
    <row r="50" spans="1:6" ht="18.75">
      <c r="A50" s="230"/>
      <c r="B50" s="4" t="s">
        <v>396</v>
      </c>
      <c r="C50" s="148">
        <f>(Calculations!D50 + Calculations!E50*$C$3 + Calculations!F50*$C$5 + Calculations!G50*$C$2) * $C$4</f>
        <v>28</v>
      </c>
      <c r="D50" s="148">
        <f>(Calculations!I50 + Calculations!J50*$C$3 + Calculations!K50*$C$5 + Calculations!L50*$C$2) * $C$4</f>
        <v>29</v>
      </c>
      <c r="E50" s="148">
        <f>(Calculations!N50 + Calculations!O50*$C$3 + Calculations!P50*$C$5 + Calculations!Q50*$C$2) * $C$4</f>
        <v>0</v>
      </c>
      <c r="F50" s="148">
        <f>(Calculations!S50 + Calculations!T50*$C$3 + Calculations!U50*$C$5 + Calculations!V50*$C$2) * $C$4</f>
        <v>0</v>
      </c>
    </row>
    <row r="51" spans="1:6" ht="18.75">
      <c r="A51" s="230"/>
      <c r="B51" s="4" t="s">
        <v>37</v>
      </c>
      <c r="C51" s="137">
        <f>(Calculations!D51 + Calculations!E51*$C$3 + Calculations!F51*$C$5 + Calculations!G51*$C$2) * $C$4</f>
        <v>38.345989857550592</v>
      </c>
      <c r="D51" s="137">
        <f>(Calculations!I51 + Calculations!J51*$C$3 + Calculations!K51*$C$5 + Calculations!L51*$C$2) * $C$4</f>
        <v>40.506325392775125</v>
      </c>
      <c r="E51" s="137">
        <f>(Calculations!N51 + Calculations!O51*$C$3 + Calculations!P51*$C$5 + Calculations!Q51*$C$2) * $C$4</f>
        <v>33.868568330823564</v>
      </c>
      <c r="F51" s="137">
        <f>(Calculations!S51 + Calculations!T51*$C$3 + Calculations!U51*$C$5 + Calculations!V51*$C$2) * $C$4</f>
        <v>32.855320474867142</v>
      </c>
    </row>
    <row r="52" spans="1:6" ht="18.75">
      <c r="A52" s="230"/>
      <c r="B52" s="4" t="s">
        <v>38</v>
      </c>
      <c r="C52" s="137">
        <f>(Calculations!D52 + Calculations!E52*$C$3 + Calculations!F52*$C$5 + Calculations!G52*$C$2) * $C$4/100</f>
        <v>0</v>
      </c>
      <c r="D52" s="137">
        <f>(Calculations!I52 + Calculations!J52*$C$3 + Calculations!K52*$C$5 + Calculations!L52*$C$2) * $C$4/100</f>
        <v>0</v>
      </c>
      <c r="E52" s="137">
        <f>(Calculations!N52 + Calculations!O52*$C$3 + Calculations!P52*$C$5 + Calculations!Q52*$C$2) * $C$4/100</f>
        <v>0</v>
      </c>
      <c r="F52" s="137">
        <f>(Calculations!S52 + Calculations!T52*$C$3 + Calculations!U52*$C$5 + Calculations!V52*$C$2) * $C$4/100</f>
        <v>0</v>
      </c>
    </row>
    <row r="53" spans="1:6" ht="18.75">
      <c r="A53" s="230"/>
      <c r="B53" s="4" t="s">
        <v>397</v>
      </c>
      <c r="C53" s="148">
        <f>(Calculations!D53 + Calculations!E53*$C$3 + Calculations!F53*$C$5 + Calculations!G53*$C$2) * $C$4</f>
        <v>0</v>
      </c>
      <c r="D53" s="148">
        <f>(Calculations!I53 + Calculations!J53*$C$3 + Calculations!K53*$C$5 + Calculations!L53*$C$2) * $C$4</f>
        <v>0</v>
      </c>
      <c r="E53" s="148">
        <f>(Calculations!N53 + Calculations!O53*$C$3 + Calculations!P53*$C$5 + Calculations!Q53*$C$2) * $C$4</f>
        <v>0</v>
      </c>
      <c r="F53" s="148">
        <f>(Calculations!S53 + Calculations!T53*$C$3 + Calculations!U53*$C$5 + Calculations!V53*$C$2) * $C$4</f>
        <v>0</v>
      </c>
    </row>
    <row r="54" spans="1:6" ht="18.75">
      <c r="A54" s="231"/>
      <c r="B54" s="5" t="s">
        <v>398</v>
      </c>
      <c r="C54" s="142">
        <f>(Calculations!D54 + Calculations!E54*$C$3 + Calculations!F54*$C$5 + Calculations!G54*$C$2) * $C$4</f>
        <v>9.0086943472556005</v>
      </c>
      <c r="D54" s="143">
        <f>(Calculations!I54 + Calculations!J54*$C$3 + Calculations!K54*$C$5 + Calculations!L54*$C$2) * $C$4</f>
        <v>8.8609987148050635</v>
      </c>
      <c r="E54" s="143">
        <f>(Calculations!N54 + Calculations!O54*$C$3 + Calculations!P54*$C$5 + Calculations!Q54*$C$2) * $C$4</f>
        <v>9.3088117001936297</v>
      </c>
      <c r="F54" s="143">
        <f>(Calculations!S54 + Calculations!T54*$C$3 + Calculations!U54*$C$5 + Calculations!V54*$C$2) * $C$4</f>
        <v>9.2571001065244332</v>
      </c>
    </row>
    <row r="55" spans="1:6" ht="18.75">
      <c r="A55" s="229" t="s">
        <v>39</v>
      </c>
      <c r="B55" s="3" t="s">
        <v>40</v>
      </c>
      <c r="C55" s="137">
        <f>(Calculations!D55 + Calculations!E55*$C$3 + Calculations!F55*$C$5 + Calculations!G55*$C$2) * $C$4/100</f>
        <v>0.2074185821193828</v>
      </c>
      <c r="D55" s="137">
        <f>(Calculations!I55 + Calculations!J55*$C$3 + Calculations!K55*$C$5 + Calculations!L55*$C$2) * $C$4/100</f>
        <v>0.21624352356818463</v>
      </c>
      <c r="E55" s="137">
        <f>(Calculations!N55 + Calculations!O55*$C$3 + Calculations!P55*$C$5 + Calculations!Q55*$C$2) * $C$4/100</f>
        <v>0.20790322465087002</v>
      </c>
      <c r="F55" s="137">
        <f>(Calculations!S55 + Calculations!T55*$C$3 + Calculations!U55*$C$5 + Calculations!V55*$C$2) * $C$4/100</f>
        <v>0.19337316938754526</v>
      </c>
    </row>
    <row r="56" spans="1:6" ht="18.75">
      <c r="A56" s="230"/>
      <c r="B56" s="4" t="s">
        <v>41</v>
      </c>
      <c r="C56" s="137">
        <f>(Calculations!D56 + Calculations!E56*$C$3 + Calculations!F56*$C$5 + Calculations!G56*$C$2) * $C$4/100</f>
        <v>0.21279048765775768</v>
      </c>
      <c r="D56" s="137">
        <f>(Calculations!I56 + Calculations!J56*$C$3 + Calculations!K56*$C$5 + Calculations!L56*$C$2) * $C$4/100</f>
        <v>0.21689496908429873</v>
      </c>
      <c r="E56" s="137">
        <f>(Calculations!N56 + Calculations!O56*$C$3 + Calculations!P56*$C$5 + Calculations!Q56*$C$2) * $C$4/100</f>
        <v>0.21219681934385165</v>
      </c>
      <c r="F56" s="137">
        <f>(Calculations!S56 + Calculations!T56*$C$3 + Calculations!U56*$C$5 + Calculations!V56*$C$2) * $C$4/100</f>
        <v>0.21671809534305339</v>
      </c>
    </row>
    <row r="57" spans="1:6" ht="18.75">
      <c r="A57" s="230"/>
      <c r="B57" s="4" t="s">
        <v>42</v>
      </c>
      <c r="C57" s="137">
        <f>(Calculations!D57 + Calculations!E57*$C$3 + Calculations!F57*$C$5 + Calculations!G57*$C$2) * $C$4/100</f>
        <v>0.17853115070862827</v>
      </c>
      <c r="D57" s="137">
        <f>(Calculations!I57 + Calculations!J57*$C$3 + Calculations!K57*$C$5 + Calculations!L57*$C$2) * $C$4/100</f>
        <v>0.17210278103024165</v>
      </c>
      <c r="E57" s="137">
        <f>(Calculations!N57 + Calculations!O57*$C$3 + Calculations!P57*$C$5 + Calculations!Q57*$C$2) * $C$4/100</f>
        <v>0.17996512581432852</v>
      </c>
      <c r="F57" s="137">
        <f>(Calculations!S57 + Calculations!T57*$C$3 + Calculations!U57*$C$5 + Calculations!V57*$C$2) * $C$4/100</f>
        <v>0.18031994806443094</v>
      </c>
    </row>
    <row r="58" spans="1:6" ht="18.75">
      <c r="A58" s="230"/>
      <c r="B58" s="4" t="s">
        <v>43</v>
      </c>
      <c r="C58" s="137">
        <f>(Calculations!D58 + Calculations!E58*$C$3 + Calculations!F58*$C$5 + Calculations!G58*$C$2) * $C$4/100</f>
        <v>0.19732242625901336</v>
      </c>
      <c r="D58" s="137">
        <f>(Calculations!I58 + Calculations!J58*$C$3 + Calculations!K58*$C$5 + Calculations!L58*$C$2) * $C$4/100</f>
        <v>0.22600790884428165</v>
      </c>
      <c r="E58" s="137">
        <f>(Calculations!N58 + Calculations!O58*$C$3 + Calculations!P58*$C$5 + Calculations!Q58*$C$2) * $C$4/100</f>
        <v>0.20468400800654535</v>
      </c>
      <c r="F58" s="137">
        <f>(Calculations!S58 + Calculations!T58*$C$3 + Calculations!U58*$C$5 + Calculations!V58*$C$2) * $C$4/100</f>
        <v>0.18109474895035305</v>
      </c>
    </row>
    <row r="59" spans="1:6" ht="18.75">
      <c r="A59" s="231"/>
      <c r="B59" s="5" t="s">
        <v>44</v>
      </c>
      <c r="C59" s="142">
        <f>(Calculations!D59 + Calculations!E59*$C$3 + Calculations!F59*$C$5 + Calculations!G59*$C$2) * $C$4/100</f>
        <v>0.40308587532551426</v>
      </c>
      <c r="D59" s="143">
        <f>(Calculations!I59 + Calculations!J59*$C$3 + Calculations!K59*$C$5 + Calculations!L59*$C$2) * $C$4/100</f>
        <v>0.41965615977138898</v>
      </c>
      <c r="E59" s="143">
        <f>(Calculations!N59 + Calculations!O59*$C$3 + Calculations!P59*$C$5 + Calculations!Q59*$C$2) * $C$4/100</f>
        <v>0.50957736052992919</v>
      </c>
      <c r="F59" s="143">
        <f>(Calculations!S59 + Calculations!T59*$C$3 + Calculations!U59*$C$5 + Calculations!V59*$C$2) * $C$4/100</f>
        <v>0.42687651952926442</v>
      </c>
    </row>
    <row r="60" spans="1:6" ht="18.75">
      <c r="A60" s="232" t="s">
        <v>45</v>
      </c>
      <c r="B60" s="139" t="s">
        <v>46</v>
      </c>
      <c r="C60" s="137">
        <f>(Calculations!D60 + Calculations!E60*$C$3 + Calculations!F60*$C$5 + Calculations!G60*$C$2) * $C$4</f>
        <v>12.483550649811605</v>
      </c>
      <c r="D60" s="137">
        <f>(Calculations!I60 + Calculations!J60*$C$3 + Calculations!K60*$C$5 + Calculations!L60*$C$2) * $C$4</f>
        <v>11.103246549386171</v>
      </c>
      <c r="E60" s="137">
        <f>(Calculations!N60 + Calculations!O60*$C$3 + Calculations!P60*$C$5 + Calculations!Q60*$C$2) * $C$4</f>
        <v>9.3059334153834925</v>
      </c>
      <c r="F60" s="137">
        <f>(Calculations!S60 + Calculations!T60*$C$3 + Calculations!U60*$C$5 + Calculations!V60*$C$2) * $C$4</f>
        <v>16.533023716580516</v>
      </c>
    </row>
    <row r="61" spans="1:6" ht="18.75">
      <c r="A61" s="233"/>
      <c r="B61" s="140" t="s">
        <v>47</v>
      </c>
      <c r="C61" s="137">
        <f>(Calculations!D61 + Calculations!E61*$C$3 + Calculations!F61*$C$5 + Calculations!G61*$C$2) * $C$4</f>
        <v>78.683178152548862</v>
      </c>
      <c r="D61" s="137">
        <f>(Calculations!I61 + Calculations!J61*$C$3 + Calculations!K61*$C$5 + Calculations!L61*$C$2) * $C$4</f>
        <v>62.107875117977073</v>
      </c>
      <c r="E61" s="137">
        <f>(Calculations!N61 + Calculations!O61*$C$3 + Calculations!P61*$C$5 + Calculations!Q61*$C$2) * $C$4</f>
        <v>65.148562537883663</v>
      </c>
      <c r="F61" s="137">
        <f>(Calculations!S61 + Calculations!T61*$C$3 + Calculations!U61*$C$5 + Calculations!V61*$C$2) * $C$4</f>
        <v>83.507494593998672</v>
      </c>
    </row>
    <row r="62" spans="1:6" ht="18.75">
      <c r="A62" s="233"/>
      <c r="B62" s="140" t="s">
        <v>48</v>
      </c>
      <c r="C62" s="137">
        <f>(Calculations!D62 + Calculations!E62*$C$3 + Calculations!F62*$C$5 + Calculations!G62*$C$2) * $C$4</f>
        <v>13.884492842145079</v>
      </c>
      <c r="D62" s="137">
        <f>(Calculations!I62 + Calculations!J62*$C$3 + Calculations!K62*$C$5 + Calculations!L62*$C$2) * $C$4</f>
        <v>14.969109947767834</v>
      </c>
      <c r="E62" s="137">
        <f>(Calculations!N62 + Calculations!O62*$C$3 + Calculations!P62*$C$5 + Calculations!Q62*$C$2) * $C$4</f>
        <v>13.352305852728477</v>
      </c>
      <c r="F62" s="137">
        <f>(Calculations!S62 + Calculations!T62*$C$3 + Calculations!U62*$C$5 + Calculations!V62*$C$2) * $C$4</f>
        <v>14.224132043635564</v>
      </c>
    </row>
    <row r="63" spans="1:6" ht="18.75">
      <c r="A63" s="233"/>
      <c r="B63" s="140" t="s">
        <v>49</v>
      </c>
      <c r="C63" s="137">
        <f>(Calculations!D63 + Calculations!E63*$C$3 + Calculations!F63*$C$5 + Calculations!G63*$C$2) * $C$4</f>
        <v>15.492748948086756</v>
      </c>
      <c r="D63" s="137">
        <f>(Calculations!I63 + Calculations!J63*$C$3 + Calculations!K63*$C$5 + Calculations!L63*$C$2) * $C$4</f>
        <v>15.490840728400372</v>
      </c>
      <c r="E63" s="137">
        <f>(Calculations!N63 + Calculations!O63*$C$3 + Calculations!P63*$C$5 + Calculations!Q63*$C$2) * $C$4</f>
        <v>16.758208262496041</v>
      </c>
      <c r="F63" s="137">
        <f>(Calculations!S63 + Calculations!T63*$C$3 + Calculations!U63*$C$5 + Calculations!V63*$C$2) * $C$4</f>
        <v>13.443294089610845</v>
      </c>
    </row>
    <row r="64" spans="1:6" ht="18.75">
      <c r="A64" s="233"/>
      <c r="B64" s="140" t="s">
        <v>50</v>
      </c>
      <c r="C64" s="137">
        <f>(Calculations!D64 + Calculations!E64*$C$3 + Calculations!F64*$C$5 + Calculations!G64*$C$2) * $C$4</f>
        <v>13.509762324877443</v>
      </c>
      <c r="D64" s="137">
        <f>(Calculations!I64 + Calculations!J64*$C$3 + Calculations!K64*$C$5 + Calculations!L64*$C$2) * $C$4</f>
        <v>15.573332075235243</v>
      </c>
      <c r="E64" s="137">
        <f>(Calculations!N64 + Calculations!O64*$C$3 + Calculations!P64*$C$5 + Calculations!Q64*$C$2) * $C$4</f>
        <v>12.976240309180014</v>
      </c>
      <c r="F64" s="137">
        <f>(Calculations!S64 + Calculations!T64*$C$3 + Calculations!U64*$C$5 + Calculations!V64*$C$2) * $C$4</f>
        <v>13.688051281591342</v>
      </c>
    </row>
    <row r="65" spans="1:6" ht="18.75">
      <c r="A65" s="233"/>
      <c r="B65" s="140" t="s">
        <v>51</v>
      </c>
      <c r="C65" s="137">
        <f>(Calculations!D65 + Calculations!E65*$C$3 + Calculations!F65*$C$5 + Calculations!G65*$C$2) * $C$4</f>
        <v>4.5080122350998408</v>
      </c>
      <c r="D65" s="137">
        <f>(Calculations!I65 + Calculations!J65*$C$3 + Calculations!K65*$C$5 + Calculations!L65*$C$2) * $C$4</f>
        <v>4.5391672190629038</v>
      </c>
      <c r="E65" s="137">
        <f>(Calculations!N65 + Calculations!O65*$C$3 + Calculations!P65*$C$5 + Calculations!Q65*$C$2) * $C$4</f>
        <v>4.4963284499085052</v>
      </c>
      <c r="F65" s="137">
        <f>(Calculations!S65 + Calculations!T65*$C$3 + Calculations!U65*$C$5 + Calculations!V65*$C$2) * $C$4</f>
        <v>4.3925622555266557</v>
      </c>
    </row>
    <row r="66" spans="1:6" ht="18.75">
      <c r="A66" s="233"/>
      <c r="B66" s="140" t="s">
        <v>52</v>
      </c>
      <c r="C66" s="137">
        <f>(Calculations!D66 + Calculations!E66*$C$3 + Calculations!F66*$C$5 + Calculations!G66*$C$2) * $C$4</f>
        <v>0.96643333683897481</v>
      </c>
      <c r="D66" s="137">
        <f>(Calculations!I66 + Calculations!J66*$C$3 + Calculations!K66*$C$5 + Calculations!L66*$C$2) * $C$4</f>
        <v>0.96967088170623583</v>
      </c>
      <c r="E66" s="137">
        <f>(Calculations!N66 + Calculations!O66*$C$3 + Calculations!P66*$C$5 + Calculations!Q66*$C$2) * $C$4</f>
        <v>0.92019248305656021</v>
      </c>
      <c r="F66" s="137">
        <f>(Calculations!S66 + Calculations!T66*$C$3 + Calculations!U66*$C$5 + Calculations!V66*$C$2) * $C$4</f>
        <v>0.96766036212366657</v>
      </c>
    </row>
    <row r="67" spans="1:6" ht="18.75">
      <c r="A67" s="233"/>
      <c r="B67" s="140" t="s">
        <v>53</v>
      </c>
      <c r="C67" s="137">
        <f>(Calculations!D67 + Calculations!E67*$C$3 + Calculations!F67*$C$5 + Calculations!G67*$C$2) * $C$4</f>
        <v>0.98235646173753821</v>
      </c>
      <c r="D67" s="137">
        <f>(Calculations!I67 + Calculations!J67*$C$3 + Calculations!K67*$C$5 + Calculations!L67*$C$2) * $C$4</f>
        <v>0.88782434092313167</v>
      </c>
      <c r="E67" s="137">
        <f>(Calculations!N67 + Calculations!O67*$C$3 + Calculations!P67*$C$5 + Calculations!Q67*$C$2) * $C$4</f>
        <v>1.0478829043580795</v>
      </c>
      <c r="F67" s="137">
        <f>(Calculations!S67 + Calculations!T67*$C$3 + Calculations!U67*$C$5 + Calculations!V67*$C$2) * $C$4</f>
        <v>0.84412381018757543</v>
      </c>
    </row>
    <row r="68" spans="1:6" ht="18.75">
      <c r="A68" s="233"/>
      <c r="B68" s="140" t="s">
        <v>54</v>
      </c>
      <c r="C68" s="137">
        <f>(Calculations!D68 + Calculations!E68*$C$3 + Calculations!F68*$C$5 + Calculations!G68*$C$2) * $C$4</f>
        <v>12.103444214153235</v>
      </c>
      <c r="D68" s="137">
        <f>(Calculations!I68 + Calculations!J68*$C$3 + Calculations!K68*$C$5 + Calculations!L68*$C$2) * $C$4</f>
        <v>12.851708460232601</v>
      </c>
      <c r="E68" s="137">
        <f>(Calculations!N68 + Calculations!O68*$C$3 + Calculations!P68*$C$5 + Calculations!Q68*$C$2) * $C$4</f>
        <v>12.29974708589025</v>
      </c>
      <c r="F68" s="137">
        <f>(Calculations!S68 + Calculations!T68*$C$3 + Calculations!U68*$C$5 + Calculations!V68*$C$2) * $C$4</f>
        <v>11.802415920920815</v>
      </c>
    </row>
    <row r="69" spans="1:6" ht="18.75">
      <c r="A69" s="233"/>
      <c r="B69" s="140" t="s">
        <v>55</v>
      </c>
      <c r="C69" s="137">
        <f>(Calculations!D69 + Calculations!E69*$C$3 + Calculations!F69*$C$5 + Calculations!G69*$C$2) * $C$4</f>
        <v>12.079370587079239</v>
      </c>
      <c r="D69" s="137">
        <f>(Calculations!I69 + Calculations!J69*$C$3 + Calculations!K69*$C$5 + Calculations!L69*$C$2) * $C$4</f>
        <v>12.178850355973907</v>
      </c>
      <c r="E69" s="137">
        <f>(Calculations!N69 + Calculations!O69*$C$3 + Calculations!P69*$C$5 + Calculations!Q69*$C$2) * $C$4</f>
        <v>12.667077352629494</v>
      </c>
      <c r="F69" s="137">
        <f>(Calculations!S69 + Calculations!T69*$C$3 + Calculations!U69*$C$5 + Calculations!V69*$C$2) * $C$4</f>
        <v>11.861989063597647</v>
      </c>
    </row>
    <row r="70" spans="1:6" ht="18.75">
      <c r="A70" s="233"/>
      <c r="B70" s="140" t="s">
        <v>56</v>
      </c>
      <c r="C70" s="137">
        <f>(Calculations!D70 + Calculations!E70*$C$3 + Calculations!F70*$C$5 + Calculations!G70*$C$2) * $C$4</f>
        <v>13.771660166444164</v>
      </c>
      <c r="D70" s="137">
        <f>(Calculations!I70 + Calculations!J70*$C$3 + Calculations!K70*$C$5 + Calculations!L70*$C$2) * $C$4</f>
        <v>15.257604561167653</v>
      </c>
      <c r="E70" s="137">
        <f>(Calculations!N70 + Calculations!O70*$C$3 + Calculations!P70*$C$5 + Calculations!Q70*$C$2) * $C$4</f>
        <v>13.129636157537732</v>
      </c>
      <c r="F70" s="137">
        <f>(Calculations!S70 + Calculations!T70*$C$3 + Calculations!U70*$C$5 + Calculations!V70*$C$2) * $C$4</f>
        <v>12.873983658386692</v>
      </c>
    </row>
    <row r="71" spans="1:6" ht="18.75">
      <c r="A71" s="233"/>
      <c r="B71" s="140" t="s">
        <v>57</v>
      </c>
      <c r="C71" s="137">
        <f>(Calculations!D71 + Calculations!E71*$C$3 + Calculations!F71*$C$5 + Calculations!G71*$C$2) * $C$4</f>
        <v>13.844114397717021</v>
      </c>
      <c r="D71" s="137">
        <f>(Calculations!I71 + Calculations!J71*$C$3 + Calculations!K71*$C$5 + Calculations!L71*$C$2) * $C$4</f>
        <v>13.630124325188035</v>
      </c>
      <c r="E71" s="137">
        <f>(Calculations!N71 + Calculations!O71*$C$3 + Calculations!P71*$C$5 + Calculations!Q71*$C$2) * $C$4</f>
        <v>13.900095477720967</v>
      </c>
      <c r="F71" s="137">
        <f>(Calculations!S71 + Calculations!T71*$C$3 + Calculations!U71*$C$5 + Calculations!V71*$C$2) * $C$4</f>
        <v>13.14718825055229</v>
      </c>
    </row>
    <row r="72" spans="1:6" ht="18.75">
      <c r="A72" s="233"/>
      <c r="B72" s="140" t="s">
        <v>58</v>
      </c>
      <c r="C72" s="137">
        <f>(Calculations!D72 + Calculations!E72*$C$3 + Calculations!F72*$C$5 + Calculations!G72*$C$2) * $C$4</f>
        <v>14.277980243215849</v>
      </c>
      <c r="D72" s="137">
        <f>(Calculations!I72 + Calculations!J72*$C$3 + Calculations!K72*$C$5 + Calculations!L72*$C$2) * $C$4</f>
        <v>14.687587275786456</v>
      </c>
      <c r="E72" s="137">
        <f>(Calculations!N72 + Calculations!O72*$C$3 + Calculations!P72*$C$5 + Calculations!Q72*$C$2) * $C$4</f>
        <v>13.806561775459102</v>
      </c>
      <c r="F72" s="137">
        <f>(Calculations!S72 + Calculations!T72*$C$3 + Calculations!U72*$C$5 + Calculations!V72*$C$2) * $C$4</f>
        <v>14.189984785234401</v>
      </c>
    </row>
    <row r="73" spans="1:6" ht="18.75">
      <c r="A73" s="233"/>
      <c r="B73" s="140" t="s">
        <v>59</v>
      </c>
      <c r="C73" s="137">
        <f>(Calculations!D73 + Calculations!E73*$C$3 + Calculations!F73*$C$5 + Calculations!G73*$C$2) * $C$4</f>
        <v>0.94618211538990948</v>
      </c>
      <c r="D73" s="137">
        <f>(Calculations!I73 + Calculations!J73*$C$3 + Calculations!K73*$C$5 + Calculations!L73*$C$2) * $C$4</f>
        <v>1.0061559378144835</v>
      </c>
      <c r="E73" s="137">
        <f>(Calculations!N73 + Calculations!O73*$C$3 + Calculations!P73*$C$5 + Calculations!Q73*$C$2) * $C$4</f>
        <v>0.95234551559983771</v>
      </c>
      <c r="F73" s="137">
        <f>(Calculations!S73 + Calculations!T73*$C$3 + Calculations!U73*$C$5 + Calculations!V73*$C$2) * $C$4</f>
        <v>0.96759329682563688</v>
      </c>
    </row>
    <row r="74" spans="1:6" ht="18.75">
      <c r="A74" s="233"/>
      <c r="B74" s="140" t="s">
        <v>60</v>
      </c>
      <c r="C74" s="137">
        <f>(Calculations!D74 + Calculations!E74*$C$3 + Calculations!F74*$C$5 + Calculations!G74*$C$2) * $C$4</f>
        <v>3.3493728760686281</v>
      </c>
      <c r="D74" s="137">
        <f>(Calculations!I74 + Calculations!J74*$C$3 + Calculations!K74*$C$5 + Calculations!L74*$C$2) * $C$4</f>
        <v>4.7889385274683178</v>
      </c>
      <c r="E74" s="137">
        <f>(Calculations!N74 + Calculations!O74*$C$3 + Calculations!P74*$C$5 + Calculations!Q74*$C$2) * $C$4</f>
        <v>2.6747214654564146</v>
      </c>
      <c r="F74" s="137">
        <f>(Calculations!S74 + Calculations!T74*$C$3 + Calculations!U74*$C$5 + Calculations!V74*$C$2) * $C$4</f>
        <v>3.1207122713351509</v>
      </c>
    </row>
    <row r="75" spans="1:6" ht="18.75">
      <c r="A75" s="233"/>
      <c r="B75" s="140" t="s">
        <v>61</v>
      </c>
      <c r="C75" s="137">
        <f>(Calculations!D75 + Calculations!E75*$C$3 + Calculations!F75*$C$5 + Calculations!G75*$C$2) * $C$4</f>
        <v>11.823380747356964</v>
      </c>
      <c r="D75" s="137">
        <f>(Calculations!I75 + Calculations!J75*$C$3 + Calculations!K75*$C$5 + Calculations!L75*$C$2) * $C$4</f>
        <v>9.851113287116732</v>
      </c>
      <c r="E75" s="137">
        <f>(Calculations!N75 + Calculations!O75*$C$3 + Calculations!P75*$C$5 + Calculations!Q75*$C$2) * $C$4</f>
        <v>12.100478666043017</v>
      </c>
      <c r="F75" s="137">
        <f>(Calculations!S75 + Calculations!T75*$C$3 + Calculations!U75*$C$5 + Calculations!V75*$C$2) * $C$4</f>
        <v>11.267329255970111</v>
      </c>
    </row>
    <row r="76" spans="1:6" ht="19.5" thickBot="1">
      <c r="A76" s="234"/>
      <c r="B76" s="141" t="s">
        <v>62</v>
      </c>
      <c r="C76" s="144">
        <f>(Calculations!D76 + Calculations!E76*$C$3 + Calculations!F76*$C$5 + Calculations!G76*$C$2) * $C$4</f>
        <v>23.910077462383157</v>
      </c>
      <c r="D76" s="145">
        <f>(Calculations!I76 + Calculations!J76*$C$3 + Calculations!K76*$C$5 + Calculations!L76*$C$2) * $C$4</f>
        <v>22.759646694238882</v>
      </c>
      <c r="E76" s="145">
        <f>(Calculations!N76 + Calculations!O76*$C$3 + Calculations!P76*$C$5 + Calculations!Q76*$C$2) * $C$4</f>
        <v>24.016220170040043</v>
      </c>
      <c r="F76" s="145">
        <f>(Calculations!S76 + Calculations!T76*$C$3 + Calculations!U76*$C$5 + Calculations!V76*$C$2) * $C$4</f>
        <v>24.530834101473602</v>
      </c>
    </row>
  </sheetData>
  <mergeCells count="6">
    <mergeCell ref="A55:A59"/>
    <mergeCell ref="A60:A76"/>
    <mergeCell ref="A10:A20"/>
    <mergeCell ref="A21:A28"/>
    <mergeCell ref="A29:A38"/>
    <mergeCell ref="A39:A54"/>
  </mergeCells>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0"/>
  <sheetViews>
    <sheetView workbookViewId="0">
      <selection activeCell="I10" sqref="I10"/>
    </sheetView>
  </sheetViews>
  <sheetFormatPr defaultColWidth="11" defaultRowHeight="15.75"/>
  <cols>
    <col min="2" max="2" width="19.5" customWidth="1"/>
    <col min="3" max="3" width="47.625" customWidth="1"/>
    <col min="4" max="4" width="26.375" customWidth="1"/>
  </cols>
  <sheetData>
    <row r="1" spans="1:28">
      <c r="Z1" t="s">
        <v>264</v>
      </c>
      <c r="AA1">
        <v>1</v>
      </c>
      <c r="AB1" t="s">
        <v>264</v>
      </c>
    </row>
    <row r="2" spans="1:28">
      <c r="Z2" t="s">
        <v>265</v>
      </c>
      <c r="AA2">
        <v>2</v>
      </c>
      <c r="AB2" t="s">
        <v>265</v>
      </c>
    </row>
    <row r="3" spans="1:28">
      <c r="D3" t="s">
        <v>399</v>
      </c>
      <c r="I3">
        <v>1</v>
      </c>
      <c r="Z3" t="s">
        <v>206</v>
      </c>
      <c r="AA3">
        <v>3</v>
      </c>
      <c r="AB3" t="s">
        <v>206</v>
      </c>
    </row>
    <row r="4" spans="1:28">
      <c r="Z4" t="s">
        <v>266</v>
      </c>
      <c r="AA4">
        <v>4</v>
      </c>
      <c r="AB4" t="s">
        <v>266</v>
      </c>
    </row>
    <row r="5" spans="1:28">
      <c r="D5" s="124">
        <f>'custom hire survey'!AW256</f>
        <v>70.172262415599391</v>
      </c>
      <c r="E5" s="124">
        <f>'custom hire survey'!AW257</f>
        <v>0.11260676634481311</v>
      </c>
      <c r="F5" s="124">
        <f>'custom hire survey'!AW258</f>
        <v>-2.9810476621958383E-2</v>
      </c>
      <c r="G5" s="124">
        <f>'custom hire survey'!AW259</f>
        <v>-3.5263713869488574E-2</v>
      </c>
      <c r="Z5" t="s">
        <v>267</v>
      </c>
      <c r="AA5">
        <v>5</v>
      </c>
      <c r="AB5" t="s">
        <v>267</v>
      </c>
    </row>
    <row r="6" spans="1:28">
      <c r="A6" t="s">
        <v>261</v>
      </c>
      <c r="Z6" t="s">
        <v>268</v>
      </c>
      <c r="AA6">
        <v>6</v>
      </c>
      <c r="AB6" t="s">
        <v>268</v>
      </c>
    </row>
    <row r="7" spans="1:28" ht="18.75">
      <c r="B7" s="124"/>
      <c r="C7" s="124"/>
      <c r="D7" s="130" t="s">
        <v>68</v>
      </c>
      <c r="E7" s="124"/>
      <c r="F7" s="124"/>
      <c r="G7" s="124"/>
      <c r="H7" s="124"/>
      <c r="I7" s="130" t="s">
        <v>69</v>
      </c>
      <c r="J7" s="124"/>
      <c r="K7" s="124"/>
      <c r="L7" s="124"/>
      <c r="N7" s="130" t="s">
        <v>70</v>
      </c>
      <c r="S7" s="130" t="s">
        <v>71</v>
      </c>
      <c r="Z7" t="s">
        <v>269</v>
      </c>
      <c r="AA7">
        <v>7</v>
      </c>
      <c r="AB7" t="s">
        <v>269</v>
      </c>
    </row>
    <row r="8" spans="1:28">
      <c r="B8" s="124"/>
      <c r="C8" s="124"/>
      <c r="D8">
        <v>256</v>
      </c>
      <c r="E8" s="124">
        <v>257</v>
      </c>
      <c r="F8" s="124">
        <v>258</v>
      </c>
      <c r="G8" s="124">
        <v>259</v>
      </c>
      <c r="H8" s="124"/>
      <c r="I8" s="124">
        <v>304</v>
      </c>
      <c r="J8" s="124">
        <v>305</v>
      </c>
      <c r="K8" s="124">
        <v>306</v>
      </c>
      <c r="L8" s="124">
        <v>307</v>
      </c>
      <c r="N8" s="124">
        <v>348</v>
      </c>
      <c r="O8" s="124">
        <v>349</v>
      </c>
      <c r="P8" s="124">
        <v>350</v>
      </c>
      <c r="Q8" s="124">
        <v>351</v>
      </c>
      <c r="S8" s="124">
        <v>392</v>
      </c>
      <c r="T8" s="124">
        <v>393</v>
      </c>
      <c r="U8" s="124">
        <v>394</v>
      </c>
      <c r="V8" s="124">
        <v>395</v>
      </c>
      <c r="Z8" t="s">
        <v>270</v>
      </c>
      <c r="AA8">
        <v>8</v>
      </c>
      <c r="AB8" t="s">
        <v>270</v>
      </c>
    </row>
    <row r="9" spans="1:28">
      <c r="B9" s="124" t="s">
        <v>259</v>
      </c>
      <c r="C9" s="124"/>
      <c r="D9" s="124" t="s">
        <v>217</v>
      </c>
      <c r="E9" s="124" t="s">
        <v>63</v>
      </c>
      <c r="F9" s="124" t="s">
        <v>220</v>
      </c>
      <c r="G9" s="124" t="s">
        <v>182</v>
      </c>
      <c r="H9" s="124"/>
      <c r="I9" s="124" t="s">
        <v>217</v>
      </c>
      <c r="J9" s="124" t="s">
        <v>63</v>
      </c>
      <c r="K9" s="124" t="s">
        <v>220</v>
      </c>
      <c r="L9" s="124" t="s">
        <v>182</v>
      </c>
      <c r="N9" s="124" t="s">
        <v>217</v>
      </c>
      <c r="O9" s="124" t="s">
        <v>63</v>
      </c>
      <c r="P9" s="124" t="s">
        <v>220</v>
      </c>
      <c r="Q9" s="124" t="s">
        <v>182</v>
      </c>
      <c r="S9" s="124" t="s">
        <v>217</v>
      </c>
      <c r="T9" s="124" t="s">
        <v>63</v>
      </c>
      <c r="U9" s="124" t="s">
        <v>220</v>
      </c>
      <c r="V9" s="124" t="s">
        <v>182</v>
      </c>
      <c r="Z9" t="s">
        <v>271</v>
      </c>
      <c r="AA9">
        <v>9</v>
      </c>
      <c r="AB9" t="s">
        <v>271</v>
      </c>
    </row>
    <row r="10" spans="1:28">
      <c r="A10" s="124" t="s">
        <v>262</v>
      </c>
      <c r="B10" s="124" t="s">
        <v>1</v>
      </c>
      <c r="C10" s="124" t="s">
        <v>2</v>
      </c>
      <c r="D10">
        <f>'custom hire survey'!AW256</f>
        <v>70.172262415599391</v>
      </c>
      <c r="E10">
        <f>'custom hire survey'!AW257</f>
        <v>0.11260676634481311</v>
      </c>
      <c r="F10">
        <f>'custom hire survey'!AW258</f>
        <v>-2.9810476621958383E-2</v>
      </c>
      <c r="G10">
        <f>'custom hire survey'!AW259</f>
        <v>-3.5263713869488574E-2</v>
      </c>
      <c r="H10" s="124"/>
      <c r="I10">
        <f>'custom hire survey'!AW304</f>
        <v>328.70090633736498</v>
      </c>
      <c r="J10">
        <f>'custom hire survey'!AW305</f>
        <v>0.17302994760407012</v>
      </c>
      <c r="K10">
        <f>'custom hire survey'!AW306</f>
        <v>-0.60496435749396782</v>
      </c>
      <c r="L10">
        <f>'custom hire survey'!AW307</f>
        <v>-0.16617052852445055</v>
      </c>
      <c r="N10">
        <f>'custom hire survey'!AW348</f>
        <v>726.02998172815364</v>
      </c>
      <c r="O10">
        <f>'custom hire survey'!AW349</f>
        <v>0.17622528580312852</v>
      </c>
      <c r="P10">
        <f>'custom hire survey'!AW350</f>
        <v>0.52193019434508958</v>
      </c>
      <c r="Q10">
        <f>'custom hire survey'!AW351</f>
        <v>-0.36528757517993543</v>
      </c>
      <c r="S10">
        <f>'custom hire survey'!AW392</f>
        <v>-399.89274412190525</v>
      </c>
      <c r="T10">
        <f>'custom hire survey'!AW393</f>
        <v>3.8248651729176159E-2</v>
      </c>
      <c r="U10">
        <f>'custom hire survey'!AW394</f>
        <v>0.30033636346392339</v>
      </c>
      <c r="V10">
        <f>'custom hire survey'!AW395</f>
        <v>0.20187469780596914</v>
      </c>
      <c r="Z10" t="s">
        <v>272</v>
      </c>
      <c r="AA10">
        <v>10</v>
      </c>
      <c r="AB10" t="s">
        <v>272</v>
      </c>
    </row>
    <row r="11" spans="1:28">
      <c r="A11" s="124" t="s">
        <v>263</v>
      </c>
      <c r="B11" s="124" t="s">
        <v>1</v>
      </c>
      <c r="C11" s="124" t="s">
        <v>3</v>
      </c>
      <c r="D11">
        <f>'custom hire survey'!AY256</f>
        <v>-121.48186351606365</v>
      </c>
      <c r="E11">
        <f>'custom hire survey'!AY257</f>
        <v>8.4290522424221248E-2</v>
      </c>
      <c r="F11">
        <f>'custom hire survey'!AY258</f>
        <v>-5.2974965301935892E-2</v>
      </c>
      <c r="G11">
        <f>'custom hire survey'!AY259</f>
        <v>6.1572526511154031E-2</v>
      </c>
      <c r="H11" s="124"/>
      <c r="I11">
        <f>'custom hire survey'!AY304</f>
        <v>-358.27024534573707</v>
      </c>
      <c r="J11">
        <f>'custom hire survey'!AY305</f>
        <v>6.4024363893953218E-2</v>
      </c>
      <c r="K11">
        <f>'custom hire survey'!AY306</f>
        <v>-0.20340301982445252</v>
      </c>
      <c r="L11">
        <f>'custom hire survey'!AY307</f>
        <v>0.18030968119975346</v>
      </c>
      <c r="N11">
        <f>'custom hire survey'!AY348</f>
        <v>131.36693764793318</v>
      </c>
      <c r="O11">
        <f>'custom hire survey'!AY349</f>
        <v>0.12240390165631165</v>
      </c>
      <c r="P11">
        <f>'custom hire survey'!AY350</f>
        <v>6.2340208428060942E-2</v>
      </c>
      <c r="Q11">
        <f>'custom hire survey'!AY351</f>
        <v>-6.6097429363867255E-2</v>
      </c>
      <c r="S11">
        <f>'custom hire survey'!AY392</f>
        <v>305.04181027735945</v>
      </c>
      <c r="T11">
        <f>'custom hire survey'!AY393</f>
        <v>0.12413825781617059</v>
      </c>
      <c r="U11">
        <f>'custom hire survey'!AY394</f>
        <v>-0.47843594660787042</v>
      </c>
      <c r="V11">
        <f>'custom hire survey'!AY395</f>
        <v>-0.15171001341593623</v>
      </c>
      <c r="Z11" t="s">
        <v>273</v>
      </c>
      <c r="AA11">
        <v>11</v>
      </c>
      <c r="AB11" t="s">
        <v>273</v>
      </c>
    </row>
    <row r="12" spans="1:28">
      <c r="A12" s="124" t="s">
        <v>312</v>
      </c>
      <c r="B12" s="124" t="s">
        <v>1</v>
      </c>
      <c r="C12" s="124" t="s">
        <v>4</v>
      </c>
      <c r="D12">
        <f>'custom hire survey'!AZ256</f>
        <v>-56.767655605495982</v>
      </c>
      <c r="E12">
        <f>'custom hire survey'!AZ257</f>
        <v>9.6681815795532935E-2</v>
      </c>
      <c r="F12">
        <f>'custom hire survey'!AZ258</f>
        <v>0.13470492230024197</v>
      </c>
      <c r="G12">
        <f>'custom hire survey'!AZ259</f>
        <v>2.9143957180052141E-2</v>
      </c>
      <c r="H12" s="124"/>
      <c r="I12">
        <f>'custom hire survey'!AZ304</f>
        <v>-271.02583667845698</v>
      </c>
      <c r="J12">
        <f>'custom hire survey'!AZ305</f>
        <v>7.5753927492577589E-2</v>
      </c>
      <c r="K12">
        <f>'custom hire survey'!AZ306</f>
        <v>-0.14001467378069551</v>
      </c>
      <c r="L12">
        <f>'custom hire survey'!AZ307</f>
        <v>0.13640845927824283</v>
      </c>
      <c r="N12">
        <f>'custom hire survey'!AZ348</f>
        <v>34.662129061356026</v>
      </c>
      <c r="O12">
        <f>'custom hire survey'!AZ349</f>
        <v>0.17690847881733865</v>
      </c>
      <c r="P12">
        <f>'custom hire survey'!AZ350</f>
        <v>-0.80117659138850739</v>
      </c>
      <c r="Q12">
        <f>'custom hire survey'!AZ351</f>
        <v>-1.8392028270225805E-2</v>
      </c>
      <c r="S12">
        <f>'custom hire survey'!AZ392</f>
        <v>442.28602121044071</v>
      </c>
      <c r="T12">
        <f>'custom hire survey'!AZ393</f>
        <v>0.12596510747672898</v>
      </c>
      <c r="U12">
        <f>'custom hire survey'!AZ394</f>
        <v>0.84333014919518634</v>
      </c>
      <c r="V12">
        <f>'custom hire survey'!AZ395</f>
        <v>-0.22106209775939922</v>
      </c>
      <c r="Z12" t="s">
        <v>274</v>
      </c>
      <c r="AA12">
        <v>12</v>
      </c>
      <c r="AB12" t="s">
        <v>274</v>
      </c>
    </row>
    <row r="13" spans="1:28">
      <c r="A13" s="124" t="s">
        <v>313</v>
      </c>
      <c r="B13" s="124" t="s">
        <v>1</v>
      </c>
      <c r="C13" s="124" t="s">
        <v>391</v>
      </c>
      <c r="D13">
        <f>'custom hire survey'!BA256</f>
        <v>1195.1203534163906</v>
      </c>
      <c r="E13">
        <f>'custom hire survey'!BA257</f>
        <v>0.20397892329079229</v>
      </c>
      <c r="F13">
        <f>'custom hire survey'!BA258</f>
        <v>1.6093198203319319</v>
      </c>
      <c r="G13">
        <f>'custom hire survey'!BA259</f>
        <v>-0.59961128915133377</v>
      </c>
      <c r="H13" s="124"/>
      <c r="I13">
        <f>'custom hire survey'!BA304</f>
        <v>-443.7012803158533</v>
      </c>
      <c r="J13">
        <f>'custom hire survey'!BA305</f>
        <v>1.148582636251097E-2</v>
      </c>
      <c r="K13">
        <f>'custom hire survey'!BA306</f>
        <v>1.0042972654726812</v>
      </c>
      <c r="L13">
        <f>'custom hire survey'!BA307</f>
        <v>0.22491902849127218</v>
      </c>
      <c r="N13">
        <f>'custom hire survey'!BA348</f>
        <v>-443.97081994581055</v>
      </c>
      <c r="O13">
        <f>'custom hire survey'!BA349</f>
        <v>-4.719403410937976E-3</v>
      </c>
      <c r="P13">
        <f>'custom hire survey'!BA350</f>
        <v>0.55252640838321243</v>
      </c>
      <c r="Q13">
        <f>'custom hire survey'!BA351</f>
        <v>0.22642166912986916</v>
      </c>
      <c r="S13">
        <f>'custom hire survey'!BA392</f>
        <v>1367.2004430674492</v>
      </c>
      <c r="T13">
        <f>'custom hire survey'!BA393</f>
        <v>0.20883123370499432</v>
      </c>
      <c r="U13">
        <f>'custom hire survey'!BA394</f>
        <v>1.995502176527973</v>
      </c>
      <c r="V13">
        <f>'custom hire survey'!BA395</f>
        <v>-0.68543382414767251</v>
      </c>
      <c r="Z13" t="s">
        <v>275</v>
      </c>
      <c r="AA13">
        <v>13</v>
      </c>
      <c r="AB13" t="s">
        <v>275</v>
      </c>
    </row>
    <row r="14" spans="1:28">
      <c r="A14" s="124" t="s">
        <v>314</v>
      </c>
      <c r="B14" s="124" t="s">
        <v>1</v>
      </c>
      <c r="C14" s="124" t="s">
        <v>225</v>
      </c>
      <c r="D14">
        <f>'custom hire survey'!BB256</f>
        <v>17.07</v>
      </c>
      <c r="E14">
        <f>'custom hire survey'!BB257</f>
        <v>0</v>
      </c>
      <c r="F14">
        <f>'custom hire survey'!BB258</f>
        <v>0</v>
      </c>
      <c r="G14">
        <f>'custom hire survey'!BB259</f>
        <v>0</v>
      </c>
      <c r="H14" s="124"/>
      <c r="I14">
        <f>'custom hire survey'!BB304</f>
        <v>17.399999999999999</v>
      </c>
      <c r="J14">
        <f>'custom hire survey'!BB305</f>
        <v>0</v>
      </c>
      <c r="K14">
        <f>'custom hire survey'!BB306</f>
        <v>0</v>
      </c>
      <c r="L14">
        <f>'custom hire survey'!BB307</f>
        <v>0</v>
      </c>
      <c r="N14">
        <f>'custom hire survey'!BB348</f>
        <v>18.100000000000001</v>
      </c>
      <c r="O14">
        <f>'custom hire survey'!BB349</f>
        <v>0</v>
      </c>
      <c r="P14">
        <f>'custom hire survey'!BB350</f>
        <v>0</v>
      </c>
      <c r="Q14">
        <f>'custom hire survey'!BB351</f>
        <v>0</v>
      </c>
      <c r="S14">
        <f>'custom hire survey'!BB392</f>
        <v>16.2</v>
      </c>
      <c r="T14">
        <f>'custom hire survey'!BB393</f>
        <v>0</v>
      </c>
      <c r="U14">
        <f>'custom hire survey'!BB394</f>
        <v>0</v>
      </c>
      <c r="V14">
        <f>'custom hire survey'!BB395</f>
        <v>0</v>
      </c>
      <c r="Z14" t="s">
        <v>276</v>
      </c>
      <c r="AA14">
        <v>14</v>
      </c>
      <c r="AB14" t="s">
        <v>276</v>
      </c>
    </row>
    <row r="15" spans="1:28">
      <c r="A15" s="124" t="s">
        <v>315</v>
      </c>
      <c r="B15" s="124" t="s">
        <v>1</v>
      </c>
      <c r="C15" s="124" t="s">
        <v>226</v>
      </c>
      <c r="D15">
        <f>'custom hire survey'!BC256</f>
        <v>13.33</v>
      </c>
      <c r="E15">
        <f>'custom hire survey'!BC257</f>
        <v>0</v>
      </c>
      <c r="F15">
        <f>'custom hire survey'!BC258</f>
        <v>0</v>
      </c>
      <c r="G15">
        <f>'custom hire survey'!BC259</f>
        <v>0</v>
      </c>
      <c r="H15" s="124"/>
      <c r="I15">
        <f>'custom hire survey'!BC304</f>
        <v>14.3</v>
      </c>
      <c r="J15">
        <f>'custom hire survey'!BC305</f>
        <v>0</v>
      </c>
      <c r="K15">
        <f>'custom hire survey'!BC306</f>
        <v>0</v>
      </c>
      <c r="L15">
        <f>'custom hire survey'!BC307</f>
        <v>0</v>
      </c>
      <c r="N15">
        <f>'custom hire survey'!BC348</f>
        <v>11.9</v>
      </c>
      <c r="O15">
        <f>'custom hire survey'!BC349</f>
        <v>0</v>
      </c>
      <c r="P15">
        <f>'custom hire survey'!BC350</f>
        <v>0</v>
      </c>
      <c r="Q15">
        <f>'custom hire survey'!BC351</f>
        <v>0</v>
      </c>
      <c r="S15">
        <f>'custom hire survey'!BC392</f>
        <v>15</v>
      </c>
      <c r="T15">
        <f>'custom hire survey'!BC393</f>
        <v>0</v>
      </c>
      <c r="U15">
        <f>'custom hire survey'!BC394</f>
        <v>0</v>
      </c>
      <c r="V15">
        <f>'custom hire survey'!BC395</f>
        <v>0</v>
      </c>
      <c r="Z15" t="s">
        <v>277</v>
      </c>
      <c r="AA15">
        <v>15</v>
      </c>
      <c r="AB15" t="s">
        <v>277</v>
      </c>
    </row>
    <row r="16" spans="1:28">
      <c r="A16" s="131" t="s">
        <v>316</v>
      </c>
      <c r="B16" s="124" t="s">
        <v>1</v>
      </c>
      <c r="C16" s="131" t="s">
        <v>227</v>
      </c>
      <c r="D16">
        <f>'custom hire survey'!BD256</f>
        <v>18.239999999999998</v>
      </c>
      <c r="E16">
        <f>'custom hire survey'!BD257</f>
        <v>0</v>
      </c>
      <c r="F16">
        <f>'custom hire survey'!BD258</f>
        <v>0</v>
      </c>
      <c r="G16">
        <f>'custom hire survey'!BD259</f>
        <v>0</v>
      </c>
      <c r="H16" s="124"/>
      <c r="I16">
        <f>'custom hire survey'!BD304</f>
        <v>16.05</v>
      </c>
      <c r="J16">
        <f>'custom hire survey'!BD305</f>
        <v>0</v>
      </c>
      <c r="K16">
        <f>'custom hire survey'!BD306</f>
        <v>0</v>
      </c>
      <c r="L16">
        <f>'custom hire survey'!BD307</f>
        <v>0</v>
      </c>
      <c r="N16">
        <f>'custom hire survey'!BD348</f>
        <v>18.239999999999998</v>
      </c>
      <c r="O16">
        <f>'custom hire survey'!BD349</f>
        <v>0</v>
      </c>
      <c r="P16">
        <f>'custom hire survey'!BD350</f>
        <v>0</v>
      </c>
      <c r="Q16">
        <f>'custom hire survey'!BD351</f>
        <v>0</v>
      </c>
      <c r="S16">
        <f>'custom hire survey'!BD392</f>
        <v>20</v>
      </c>
      <c r="T16">
        <f>'custom hire survey'!BD393</f>
        <v>0</v>
      </c>
      <c r="U16">
        <f>'custom hire survey'!BD394</f>
        <v>0</v>
      </c>
      <c r="V16">
        <f>'custom hire survey'!BD395</f>
        <v>0</v>
      </c>
      <c r="Z16" t="s">
        <v>278</v>
      </c>
      <c r="AA16">
        <v>16</v>
      </c>
      <c r="AB16" t="s">
        <v>278</v>
      </c>
    </row>
    <row r="17" spans="1:28">
      <c r="A17" s="124" t="s">
        <v>317</v>
      </c>
      <c r="B17" s="124" t="s">
        <v>1</v>
      </c>
      <c r="C17" s="124" t="s">
        <v>392</v>
      </c>
      <c r="D17">
        <f>'custom hire survey'!BE256</f>
        <v>130.16949493274564</v>
      </c>
      <c r="E17">
        <f>'custom hire survey'!BE257</f>
        <v>8.1179692982448537E-2</v>
      </c>
      <c r="F17">
        <f>'custom hire survey'!BE258</f>
        <v>0.21523349286174082</v>
      </c>
      <c r="G17">
        <f>'custom hire survey'!BE259</f>
        <v>-6.520406903106403E-2</v>
      </c>
      <c r="H17" s="124"/>
      <c r="I17">
        <f>'custom hire survey'!BE304</f>
        <v>-443.36177953530449</v>
      </c>
      <c r="J17">
        <f>'custom hire survey'!BE305</f>
        <v>-6.0167452046089786E-4</v>
      </c>
      <c r="K17">
        <f>'custom hire survey'!BE306</f>
        <v>8.0169168395420765E-2</v>
      </c>
      <c r="L17">
        <f>'custom hire survey'!BE307</f>
        <v>0.2241391336567253</v>
      </c>
      <c r="N17">
        <f>'custom hire survey'!BE348</f>
        <v>-165.0675817889186</v>
      </c>
      <c r="O17">
        <f>'custom hire survey'!BE349</f>
        <v>5.1333164663480521E-2</v>
      </c>
      <c r="P17">
        <f>'custom hire survey'!BE350</f>
        <v>-0.23327331752748059</v>
      </c>
      <c r="Q17">
        <f>'custom hire survey'!BE351</f>
        <v>8.3351353432680991E-2</v>
      </c>
      <c r="S17">
        <f>'custom hire survey'!BE392</f>
        <v>-636.40919172122267</v>
      </c>
      <c r="T17">
        <f>'custom hire survey'!BE393</f>
        <v>-3.5881088607433359E-2</v>
      </c>
      <c r="U17">
        <f>'custom hire survey'!BE394</f>
        <v>0.66519895269067975</v>
      </c>
      <c r="V17">
        <f>'custom hire survey'!BE395</f>
        <v>0.32107610030221845</v>
      </c>
      <c r="Z17" t="s">
        <v>279</v>
      </c>
      <c r="AA17">
        <v>17</v>
      </c>
      <c r="AB17" t="s">
        <v>279</v>
      </c>
    </row>
    <row r="18" spans="1:28">
      <c r="A18" s="124" t="s">
        <v>318</v>
      </c>
      <c r="B18" s="124" t="s">
        <v>1</v>
      </c>
      <c r="C18" s="124" t="s">
        <v>5</v>
      </c>
      <c r="D18">
        <f>'custom hire survey'!BF256</f>
        <v>1186.9605252905278</v>
      </c>
      <c r="E18">
        <f>'custom hire survey'!BF257</f>
        <v>0.22232567785166107</v>
      </c>
      <c r="F18">
        <f>'custom hire survey'!BF258</f>
        <v>-1.0799866084276438E-3</v>
      </c>
      <c r="G18">
        <f>'custom hire survey'!BF259</f>
        <v>-0.59725785201532244</v>
      </c>
      <c r="H18" s="124"/>
      <c r="I18">
        <f>'custom hire survey'!BF304</f>
        <v>368.32145429864909</v>
      </c>
      <c r="J18">
        <f>'custom hire survey'!BF305</f>
        <v>0.11542002829109957</v>
      </c>
      <c r="K18">
        <f>'custom hire survey'!BF306</f>
        <v>-0.46268845104056661</v>
      </c>
      <c r="L18">
        <f>'custom hire survey'!BF307</f>
        <v>-0.18473373195195658</v>
      </c>
      <c r="N18">
        <f>'custom hire survey'!BF348</f>
        <v>354.5137242827746</v>
      </c>
      <c r="O18">
        <f>'custom hire survey'!BF349</f>
        <v>0.10785675794000178</v>
      </c>
      <c r="P18">
        <f>'custom hire survey'!BF350</f>
        <v>3.3833071013036564E-2</v>
      </c>
      <c r="Q18">
        <f>'custom hire survey'!BF351</f>
        <v>-0.17801847350829852</v>
      </c>
      <c r="S18">
        <f>'custom hire survey'!BF392</f>
        <v>-862.84941133651864</v>
      </c>
      <c r="T18">
        <f>'custom hire survey'!BF393</f>
        <v>-7.3637372676399387E-2</v>
      </c>
      <c r="U18">
        <f>'custom hire survey'!BF394</f>
        <v>0.58370457139099763</v>
      </c>
      <c r="V18">
        <f>'custom hire survey'!BF395</f>
        <v>0.43582277687299104</v>
      </c>
      <c r="Z18" t="s">
        <v>280</v>
      </c>
      <c r="AA18">
        <v>18</v>
      </c>
      <c r="AB18" t="s">
        <v>280</v>
      </c>
    </row>
    <row r="19" spans="1:28">
      <c r="A19" s="124" t="s">
        <v>321</v>
      </c>
      <c r="B19" s="124" t="s">
        <v>1</v>
      </c>
      <c r="C19" s="124" t="s">
        <v>6</v>
      </c>
      <c r="D19">
        <f>'custom hire survey'!BI256</f>
        <v>33.518650166677382</v>
      </c>
      <c r="E19">
        <f>'custom hire survey'!BI257</f>
        <v>0.10598566439132538</v>
      </c>
      <c r="F19">
        <f>'custom hire survey'!BI258</f>
        <v>-6.8395195591182498E-2</v>
      </c>
      <c r="G19">
        <f>'custom hire survey'!BI259</f>
        <v>-1.6902076177425961E-2</v>
      </c>
      <c r="H19" s="124"/>
      <c r="I19">
        <f>'custom hire survey'!BI304</f>
        <v>-911.42945122462754</v>
      </c>
      <c r="J19">
        <f>'custom hire survey'!BI305</f>
        <v>3.1651557874207638E-3</v>
      </c>
      <c r="K19">
        <f>'custom hire survey'!BI306</f>
        <v>-0.83146931625900378</v>
      </c>
      <c r="L19">
        <f>'custom hire survey'!BI307</f>
        <v>0.45875879665423658</v>
      </c>
      <c r="N19">
        <f>'custom hire survey'!BI348</f>
        <v>466.11445802333589</v>
      </c>
      <c r="O19">
        <f>'custom hire survey'!BI349</f>
        <v>0.13360723431715346</v>
      </c>
      <c r="P19">
        <f>'custom hire survey'!BI350</f>
        <v>0.32909422513457065</v>
      </c>
      <c r="Q19">
        <f>'custom hire survey'!BI351</f>
        <v>-0.23421164417438786</v>
      </c>
      <c r="S19">
        <f>'custom hire survey'!BI392</f>
        <v>62.988464048840314</v>
      </c>
      <c r="T19">
        <f>'custom hire survey'!BI393</f>
        <v>0.1049697497184584</v>
      </c>
      <c r="U19">
        <f>'custom hire survey'!BI394</f>
        <v>0.21657532340893759</v>
      </c>
      <c r="V19">
        <f>'custom hire survey'!BI395</f>
        <v>-3.1603810253898697E-2</v>
      </c>
      <c r="Z19" t="s">
        <v>281</v>
      </c>
      <c r="AA19">
        <v>19</v>
      </c>
      <c r="AB19" t="s">
        <v>281</v>
      </c>
    </row>
    <row r="20" spans="1:28">
      <c r="A20" s="124" t="s">
        <v>322</v>
      </c>
      <c r="B20" s="124" t="s">
        <v>1</v>
      </c>
      <c r="C20" s="124" t="s">
        <v>7</v>
      </c>
      <c r="D20">
        <f>'custom hire survey'!BJ256</f>
        <v>126.32785532908665</v>
      </c>
      <c r="E20">
        <f>'custom hire survey'!BJ257</f>
        <v>0.11643585641395976</v>
      </c>
      <c r="F20">
        <f>'custom hire survey'!BJ258</f>
        <v>-0.28239953055420297</v>
      </c>
      <c r="G20">
        <f>'custom hire survey'!BJ259</f>
        <v>-6.372673751155214E-2</v>
      </c>
      <c r="H20" s="124"/>
      <c r="I20">
        <f>'custom hire survey'!BJ304</f>
        <v>-156.26479672294388</v>
      </c>
      <c r="J20">
        <f>'custom hire survey'!BJ305</f>
        <v>8.4280387396369297E-2</v>
      </c>
      <c r="K20">
        <f>'custom hire survey'!BJ306</f>
        <v>-0.31318710852096215</v>
      </c>
      <c r="L20">
        <f>'custom hire survey'!BJ307</f>
        <v>7.8293272619244056E-2</v>
      </c>
      <c r="N20">
        <f>'custom hire survey'!BJ348</f>
        <v>366.59091323247083</v>
      </c>
      <c r="O20">
        <f>'custom hire survey'!BJ349</f>
        <v>0.16085994104741227</v>
      </c>
      <c r="P20">
        <f>'custom hire survey'!BJ350</f>
        <v>-0.60944877456960889</v>
      </c>
      <c r="Q20">
        <f>'custom hire survey'!BJ351</f>
        <v>-0.18447632392827001</v>
      </c>
      <c r="S20">
        <f>'custom hire survey'!BJ392</f>
        <v>276.79254410551675</v>
      </c>
      <c r="T20">
        <f>'custom hire survey'!BJ393</f>
        <v>0.15289566426885171</v>
      </c>
      <c r="U20">
        <f>'custom hire survey'!BJ394</f>
        <v>-1.0610138970874301</v>
      </c>
      <c r="V20">
        <f>'custom hire survey'!BJ395</f>
        <v>-0.13959048637713997</v>
      </c>
      <c r="Z20" t="s">
        <v>282</v>
      </c>
      <c r="AA20">
        <v>20</v>
      </c>
      <c r="AB20" t="s">
        <v>282</v>
      </c>
    </row>
    <row r="21" spans="1:28">
      <c r="A21" s="124" t="s">
        <v>302</v>
      </c>
      <c r="B21" s="124" t="s">
        <v>8</v>
      </c>
      <c r="C21" s="124" t="s">
        <v>9</v>
      </c>
      <c r="D21">
        <f>'custom hire survey'!AN256</f>
        <v>882.68458622480443</v>
      </c>
      <c r="E21">
        <f>'custom hire survey'!AN257</f>
        <v>0.16393043371686325</v>
      </c>
      <c r="F21">
        <f>'custom hire survey'!AN258</f>
        <v>0.32050868772971924</v>
      </c>
      <c r="G21">
        <f>'custom hire survey'!AN259</f>
        <v>-0.44290819939382386</v>
      </c>
      <c r="H21" s="124"/>
      <c r="I21">
        <f>'custom hire survey'!AN304</f>
        <v>-1477.4791053061049</v>
      </c>
      <c r="J21">
        <f>'custom hire survey'!AN305</f>
        <v>-7.9464167119995335E-2</v>
      </c>
      <c r="K21">
        <f>'custom hire survey'!AN306</f>
        <v>-0.41196145241141841</v>
      </c>
      <c r="L21">
        <f>'custom hire survey'!AN307</f>
        <v>0.74430981106814398</v>
      </c>
      <c r="N21">
        <f>'custom hire survey'!AN348</f>
        <v>860.03987346164581</v>
      </c>
      <c r="O21">
        <f>'custom hire survey'!AN349</f>
        <v>0.16456943714102562</v>
      </c>
      <c r="P21">
        <f>'custom hire survey'!AN350</f>
        <v>0.24453576488376005</v>
      </c>
      <c r="Q21">
        <f>'custom hire survey'!AN351</f>
        <v>-0.43174631218240139</v>
      </c>
      <c r="S21">
        <f>'custom hire survey'!AN392</f>
        <v>-475.6850877839924</v>
      </c>
      <c r="T21">
        <f>'custom hire survey'!AN393</f>
        <v>-8.0457896989443112E-2</v>
      </c>
      <c r="U21">
        <f>'custom hire survey'!AN394</f>
        <v>2.7346998474789168</v>
      </c>
      <c r="V21">
        <f>'custom hire survey'!AN395</f>
        <v>0.24121989708994071</v>
      </c>
      <c r="Z21" t="s">
        <v>283</v>
      </c>
      <c r="AA21">
        <v>21</v>
      </c>
      <c r="AB21" t="s">
        <v>283</v>
      </c>
    </row>
    <row r="22" spans="1:28">
      <c r="A22" s="124" t="s">
        <v>304</v>
      </c>
      <c r="B22" s="124" t="s">
        <v>8</v>
      </c>
      <c r="C22" s="124" t="s">
        <v>10</v>
      </c>
      <c r="D22">
        <f>'custom hire survey'!AP256</f>
        <v>-16.83428333035647</v>
      </c>
      <c r="E22">
        <f>'custom hire survey'!AP257</f>
        <v>2.9073971336868051E-2</v>
      </c>
      <c r="F22">
        <f>'custom hire survey'!AP258</f>
        <v>0.15658953531906522</v>
      </c>
      <c r="G22">
        <f>'custom hire survey'!AP259</f>
        <v>9.1950953478118665E-3</v>
      </c>
      <c r="H22" s="124"/>
      <c r="I22">
        <f>'custom hire survey'!AP304</f>
        <v>-73.469465868655178</v>
      </c>
      <c r="J22">
        <f>'custom hire survey'!AP305</f>
        <v>1.4433106527383081E-2</v>
      </c>
      <c r="K22">
        <f>'custom hire survey'!AP306</f>
        <v>0.23997060350495936</v>
      </c>
      <c r="L22">
        <f>'custom hire survey'!AP307</f>
        <v>3.7879702785092229E-2</v>
      </c>
      <c r="N22">
        <f>'custom hire survey'!AP348</f>
        <v>-46.712971703542571</v>
      </c>
      <c r="O22">
        <f>'custom hire survey'!AP349</f>
        <v>2.3104382049560435E-2</v>
      </c>
      <c r="P22">
        <f>'custom hire survey'!AP350</f>
        <v>0.19017541349971953</v>
      </c>
      <c r="Q22">
        <f>'custom hire survey'!AP351</f>
        <v>2.4235722343477647E-2</v>
      </c>
      <c r="S22">
        <f>'custom hire survey'!AP392</f>
        <v>-32.86730231782736</v>
      </c>
      <c r="T22">
        <f>'custom hire survey'!AP393</f>
        <v>3.1913817572362085E-2</v>
      </c>
      <c r="U22">
        <f>'custom hire survey'!AP394</f>
        <v>0.13288812247391152</v>
      </c>
      <c r="V22">
        <f>'custom hire survey'!AP395</f>
        <v>1.7196297513778387E-2</v>
      </c>
      <c r="Z22" t="s">
        <v>284</v>
      </c>
      <c r="AA22">
        <v>22</v>
      </c>
      <c r="AB22" t="s">
        <v>284</v>
      </c>
    </row>
    <row r="23" spans="1:28">
      <c r="A23" s="124" t="s">
        <v>305</v>
      </c>
      <c r="B23" s="124" t="s">
        <v>8</v>
      </c>
      <c r="C23" s="124" t="s">
        <v>11</v>
      </c>
      <c r="D23">
        <f>'custom hire survey'!AQ256</f>
        <v>-16.241588941524235</v>
      </c>
      <c r="E23">
        <f>'custom hire survey'!AQ257</f>
        <v>3.111782193774815E-2</v>
      </c>
      <c r="F23">
        <f>'custom hire survey'!AQ258</f>
        <v>0.18320708899286015</v>
      </c>
      <c r="G23">
        <f>'custom hire survey'!AQ259</f>
        <v>8.8645454585837714E-3</v>
      </c>
      <c r="H23" s="124"/>
      <c r="I23">
        <f>'custom hire survey'!AQ304</f>
        <v>82.141354988051546</v>
      </c>
      <c r="J23">
        <f>'custom hire survey'!AQ305</f>
        <v>4.4137688106323021E-2</v>
      </c>
      <c r="K23">
        <f>'custom hire survey'!AQ306</f>
        <v>0.28482916781325651</v>
      </c>
      <c r="L23">
        <f>'custom hire survey'!AQ307</f>
        <v>-4.0735987821152571E-2</v>
      </c>
      <c r="N23">
        <f>'custom hire survey'!AQ348</f>
        <v>-115.12280951100574</v>
      </c>
      <c r="O23">
        <f>'custom hire survey'!AQ349</f>
        <v>1.7178356177756534E-2</v>
      </c>
      <c r="P23">
        <f>'custom hire survey'!AQ350</f>
        <v>0.19154656016608795</v>
      </c>
      <c r="Q23">
        <f>'custom hire survey'!AQ351</f>
        <v>5.8570992151050723E-2</v>
      </c>
      <c r="S23">
        <f>'custom hire survey'!AQ392</f>
        <v>-23.067250646723689</v>
      </c>
      <c r="T23">
        <f>'custom hire survey'!AQ393</f>
        <v>2.8741177015360855E-2</v>
      </c>
      <c r="U23">
        <f>'custom hire survey'!AQ394</f>
        <v>0.20385220476660487</v>
      </c>
      <c r="V23">
        <f>'custom hire survey'!AQ395</f>
        <v>1.2470580713748878E-2</v>
      </c>
      <c r="Z23" t="s">
        <v>285</v>
      </c>
      <c r="AA23">
        <v>23</v>
      </c>
      <c r="AB23" t="s">
        <v>285</v>
      </c>
    </row>
    <row r="24" spans="1:28">
      <c r="A24" s="124" t="s">
        <v>306</v>
      </c>
      <c r="B24" s="124" t="s">
        <v>8</v>
      </c>
      <c r="C24" s="124" t="s">
        <v>12</v>
      </c>
      <c r="D24">
        <f>'custom hire survey'!AR256</f>
        <v>245.43734972541478</v>
      </c>
      <c r="E24">
        <f>'custom hire survey'!AR257</f>
        <v>0.20034745340727853</v>
      </c>
      <c r="F24">
        <f>'custom hire survey'!AR258</f>
        <v>-0.3853263048055322</v>
      </c>
      <c r="G24">
        <f>'custom hire survey'!AR259</f>
        <v>-0.12542722636427933</v>
      </c>
      <c r="H24" s="124"/>
      <c r="I24">
        <f>'custom hire survey'!AR304</f>
        <v>-739.77143710150233</v>
      </c>
      <c r="J24">
        <f>'custom hire survey'!AR305</f>
        <v>6.3279331309509107E-2</v>
      </c>
      <c r="K24">
        <f>'custom hire survey'!AR306</f>
        <v>-0.17902103363929867</v>
      </c>
      <c r="L24">
        <f>'custom hire survey'!AR307</f>
        <v>0.37046223433383774</v>
      </c>
      <c r="N24">
        <f>'custom hire survey'!AR348</f>
        <v>1372.5439897695144</v>
      </c>
      <c r="O24">
        <f>'custom hire survey'!AR349</f>
        <v>0.35805615895643433</v>
      </c>
      <c r="P24">
        <f>'custom hire survey'!AR350</f>
        <v>-0.75155942253567953</v>
      </c>
      <c r="Q24">
        <f>'custom hire survey'!AR351</f>
        <v>-0.69331940736067998</v>
      </c>
      <c r="S24">
        <f>'custom hire survey'!AR392</f>
        <v>-514.48767576200271</v>
      </c>
      <c r="T24">
        <f>'custom hire survey'!AR393</f>
        <v>8.930438763735872E-2</v>
      </c>
      <c r="U24">
        <f>'custom hire survey'!AR394</f>
        <v>-4.7670480989566048E-2</v>
      </c>
      <c r="V24">
        <f>'custom hire survey'!AR395</f>
        <v>0.25753761393796265</v>
      </c>
      <c r="Z24" t="s">
        <v>286</v>
      </c>
      <c r="AA24">
        <v>24</v>
      </c>
      <c r="AB24" t="s">
        <v>286</v>
      </c>
    </row>
    <row r="25" spans="1:28">
      <c r="A25" s="124" t="s">
        <v>307</v>
      </c>
      <c r="B25" s="124" t="s">
        <v>8</v>
      </c>
      <c r="C25" s="124" t="s">
        <v>13</v>
      </c>
      <c r="D25">
        <f>'custom hire survey'!AS256</f>
        <v>-70.626698330865807</v>
      </c>
      <c r="E25">
        <f>'custom hire survey'!AS257</f>
        <v>2.1629850644734369E-2</v>
      </c>
      <c r="F25">
        <f>'custom hire survey'!AS258</f>
        <v>0.13918879915898716</v>
      </c>
      <c r="G25">
        <f>'custom hire survey'!AS259</f>
        <v>3.6417620877558239E-2</v>
      </c>
      <c r="H25" s="124"/>
      <c r="I25">
        <f>'custom hire survey'!AS304</f>
        <v>-47.987525355117839</v>
      </c>
      <c r="J25">
        <f>'custom hire survey'!AS305</f>
        <v>2.6049684028061421E-2</v>
      </c>
      <c r="K25">
        <f>'custom hire survey'!AS306</f>
        <v>2.9091365695400464E-2</v>
      </c>
      <c r="L25">
        <f>'custom hire survey'!AS307</f>
        <v>2.499825452251447E-2</v>
      </c>
      <c r="N25">
        <f>'custom hire survey'!AS348</f>
        <v>-55.049604548808624</v>
      </c>
      <c r="O25">
        <f>'custom hire survey'!AS349</f>
        <v>2.4361745740990457E-2</v>
      </c>
      <c r="P25">
        <f>'custom hire survey'!AS350</f>
        <v>0.13586268298839474</v>
      </c>
      <c r="Q25">
        <f>'custom hire survey'!AS351</f>
        <v>2.8445910419625242E-2</v>
      </c>
      <c r="S25">
        <f>'custom hire survey'!AS392</f>
        <v>-86.640424579963494</v>
      </c>
      <c r="T25">
        <f>'custom hire survey'!AS393</f>
        <v>1.95886160398306E-2</v>
      </c>
      <c r="U25">
        <f>'custom hire survey'!AS394</f>
        <v>0.20120634955624467</v>
      </c>
      <c r="V25">
        <f>'custom hire survey'!AS395</f>
        <v>4.4591760227227571E-2</v>
      </c>
      <c r="Z25" t="s">
        <v>287</v>
      </c>
      <c r="AA25">
        <v>25</v>
      </c>
      <c r="AB25" t="s">
        <v>287</v>
      </c>
    </row>
    <row r="26" spans="1:28">
      <c r="A26" s="124" t="s">
        <v>308</v>
      </c>
      <c r="B26" s="124" t="s">
        <v>8</v>
      </c>
      <c r="C26" s="124" t="s">
        <v>14</v>
      </c>
      <c r="D26">
        <f>'custom hire survey'!AT256</f>
        <v>806.52191067332342</v>
      </c>
      <c r="E26">
        <f>'custom hire survey'!AT257</f>
        <v>0.1688857421318492</v>
      </c>
      <c r="F26">
        <f>'custom hire survey'!AT258</f>
        <v>-3.6203904295995022E-2</v>
      </c>
      <c r="G26">
        <f>'custom hire survey'!AT259</f>
        <v>-0.40581170457035209</v>
      </c>
      <c r="H26" s="124"/>
      <c r="I26">
        <f>'custom hire survey'!AT304</f>
        <v>600.84486232482618</v>
      </c>
      <c r="J26">
        <f>'custom hire survey'!AT305</f>
        <v>0.13593956662823348</v>
      </c>
      <c r="K26">
        <f>'custom hire survey'!AT306</f>
        <v>-1.7413789579248506E-2</v>
      </c>
      <c r="L26">
        <f>'custom hire survey'!AT307</f>
        <v>-0.30216477381818957</v>
      </c>
      <c r="N26">
        <f>'custom hire survey'!AT348</f>
        <v>214.81671056433706</v>
      </c>
      <c r="O26">
        <f>'custom hire survey'!AT349</f>
        <v>9.3193847025352577E-2</v>
      </c>
      <c r="P26">
        <f>'custom hire survey'!AT350</f>
        <v>-0.19995921419406909</v>
      </c>
      <c r="Q26">
        <f>'custom hire survey'!AT351</f>
        <v>-0.10786446363715146</v>
      </c>
      <c r="S26">
        <f>'custom hire survey'!AT392</f>
        <v>2180.7935832662201</v>
      </c>
      <c r="T26">
        <f>'custom hire survey'!AT393</f>
        <v>0.35646638314175155</v>
      </c>
      <c r="U26">
        <f>'custom hire survey'!AT394</f>
        <v>-4.4309486086344448E-2</v>
      </c>
      <c r="V26">
        <f>'custom hire survey'!AT395</f>
        <v>-1.0976978867615372</v>
      </c>
      <c r="Z26" t="s">
        <v>288</v>
      </c>
      <c r="AA26">
        <v>26</v>
      </c>
      <c r="AB26" t="s">
        <v>288</v>
      </c>
    </row>
    <row r="27" spans="1:28">
      <c r="A27" s="124" t="s">
        <v>309</v>
      </c>
      <c r="B27" s="124" t="s">
        <v>8</v>
      </c>
      <c r="C27" s="124" t="s">
        <v>15</v>
      </c>
      <c r="D27">
        <f>'custom hire survey'!AU256</f>
        <v>-80.576510978137733</v>
      </c>
      <c r="E27">
        <f>'custom hire survey'!AU257</f>
        <v>1.8861735460090276E-2</v>
      </c>
      <c r="F27">
        <f>'custom hire survey'!AU258</f>
        <v>0.14939382169259685</v>
      </c>
      <c r="G27">
        <f>'custom hire survey'!AU259</f>
        <v>4.1492577831056816E-2</v>
      </c>
      <c r="H27" s="124"/>
      <c r="I27">
        <f>'custom hire survey'!AU304</f>
        <v>-154.28464008978938</v>
      </c>
      <c r="J27">
        <f>'custom hire survey'!AU305</f>
        <v>1.0506910926487178E-2</v>
      </c>
      <c r="K27">
        <f>'custom hire survey'!AU306</f>
        <v>4.125544685866217E-2</v>
      </c>
      <c r="L27">
        <f>'custom hire survey'!AU307</f>
        <v>7.8587881654577932E-2</v>
      </c>
      <c r="N27">
        <f>'custom hire survey'!AU348</f>
        <v>-55.747146835732146</v>
      </c>
      <c r="O27">
        <f>'custom hire survey'!AU349</f>
        <v>2.414568793190278E-2</v>
      </c>
      <c r="P27">
        <f>'custom hire survey'!AU350</f>
        <v>0.11156087779365764</v>
      </c>
      <c r="Q27">
        <f>'custom hire survey'!AU351</f>
        <v>2.8852941499440028E-2</v>
      </c>
      <c r="S27">
        <f>'custom hire survey'!AU392</f>
        <v>-125.30300364764382</v>
      </c>
      <c r="T27">
        <f>'custom hire survey'!AU393</f>
        <v>1.2595920814669655E-2</v>
      </c>
      <c r="U27">
        <f>'custom hire survey'!AU394</f>
        <v>0.22003355536409347</v>
      </c>
      <c r="V27">
        <f>'custom hire survey'!AU395</f>
        <v>6.4154876414903236E-2</v>
      </c>
      <c r="Z27" t="str">
        <f t="shared" ref="Z27:Z40" si="0">"A"&amp; Z1</f>
        <v>AA</v>
      </c>
      <c r="AA27">
        <v>27</v>
      </c>
      <c r="AB27" t="s">
        <v>289</v>
      </c>
    </row>
    <row r="28" spans="1:28">
      <c r="A28" s="124" t="s">
        <v>310</v>
      </c>
      <c r="B28" s="124" t="s">
        <v>8</v>
      </c>
      <c r="C28" s="124" t="s">
        <v>16</v>
      </c>
      <c r="D28">
        <f>'custom hire survey'!AV256</f>
        <v>392.78139661048829</v>
      </c>
      <c r="E28">
        <f>'custom hire survey'!AV257</f>
        <v>0.11102702293577615</v>
      </c>
      <c r="F28">
        <f>'custom hire survey'!AV258</f>
        <v>7.0868280222455934E-2</v>
      </c>
      <c r="G28">
        <f>'custom hire survey'!AV259</f>
        <v>-0.19742132017602568</v>
      </c>
      <c r="H28" s="124"/>
      <c r="I28">
        <f>'custom hire survey'!AV304</f>
        <v>201.29736182187131</v>
      </c>
      <c r="J28">
        <f>'custom hire survey'!AV305</f>
        <v>8.4433935610412528E-2</v>
      </c>
      <c r="K28">
        <f>'custom hire survey'!AV306</f>
        <v>-4.9861598959311318E-2</v>
      </c>
      <c r="L28">
        <f>'custom hire survey'!AV307</f>
        <v>-0.10099102639109125</v>
      </c>
      <c r="N28">
        <f>'custom hire survey'!AV348</f>
        <v>163.36724524890468</v>
      </c>
      <c r="O28">
        <f>'custom hire survey'!AV349</f>
        <v>7.7512793820495099E-2</v>
      </c>
      <c r="P28">
        <f>'custom hire survey'!AV350</f>
        <v>-7.6980021818435121E-2</v>
      </c>
      <c r="Q28">
        <f>'custom hire survey'!AV351</f>
        <v>-8.1653516545331692E-2</v>
      </c>
      <c r="S28">
        <f>'custom hire survey'!AV392</f>
        <v>1359.9896864369939</v>
      </c>
      <c r="T28">
        <f>'custom hire survey'!AV393</f>
        <v>0.23752255756626917</v>
      </c>
      <c r="U28">
        <f>'custom hire survey'!AV394</f>
        <v>0.47927435536045226</v>
      </c>
      <c r="V28">
        <f>'custom hire survey'!AV395</f>
        <v>-0.68438417583474553</v>
      </c>
      <c r="Z28" t="str">
        <f t="shared" si="0"/>
        <v>AB</v>
      </c>
      <c r="AA28">
        <v>28</v>
      </c>
      <c r="AB28" t="s">
        <v>290</v>
      </c>
    </row>
    <row r="29" spans="1:28">
      <c r="A29" s="124" t="s">
        <v>323</v>
      </c>
      <c r="B29" s="124" t="s">
        <v>17</v>
      </c>
      <c r="C29" s="124" t="s">
        <v>18</v>
      </c>
      <c r="D29">
        <f>'custom hire survey'!BK256</f>
        <v>-4.0298428401689748</v>
      </c>
      <c r="E29">
        <f>'custom hire survey'!BK257</f>
        <v>0.13005122112688197</v>
      </c>
      <c r="F29">
        <f>'custom hire survey'!BK258</f>
        <v>0.27710657340774336</v>
      </c>
      <c r="G29">
        <f>'custom hire survey'!BK259</f>
        <v>1.2604692694593927E-3</v>
      </c>
      <c r="H29" s="124"/>
      <c r="I29">
        <f>'custom hire survey'!BK304</f>
        <v>245.25014358036105</v>
      </c>
      <c r="J29">
        <f>'custom hire survey'!BK305</f>
        <v>0.16805796518124827</v>
      </c>
      <c r="K29">
        <f>'custom hire survey'!BK306</f>
        <v>-0.12498573101455886</v>
      </c>
      <c r="L29">
        <f>'custom hire survey'!BK307</f>
        <v>-0.12440182820714819</v>
      </c>
      <c r="N29">
        <f>'custom hire survey'!BK348</f>
        <v>-0.53541934043968276</v>
      </c>
      <c r="O29">
        <f>'custom hire survey'!BK349</f>
        <v>0.12587490554075415</v>
      </c>
      <c r="P29">
        <f>'custom hire survey'!BK350</f>
        <v>0.68548879973494115</v>
      </c>
      <c r="Q29">
        <f>'custom hire survey'!BK351</f>
        <v>-4.9745771296589561E-4</v>
      </c>
      <c r="S29">
        <f>'custom hire survey'!BK392</f>
        <v>-666.20187094681637</v>
      </c>
      <c r="T29">
        <f>'custom hire survey'!BK393</f>
        <v>3.3069715846196231E-2</v>
      </c>
      <c r="U29">
        <f>'custom hire survey'!BK394</f>
        <v>0.3546989377240663</v>
      </c>
      <c r="V29">
        <f>'custom hire survey'!BK395</f>
        <v>0.33532314956455878</v>
      </c>
      <c r="Z29" t="str">
        <f t="shared" si="0"/>
        <v>AC</v>
      </c>
      <c r="AA29">
        <v>29</v>
      </c>
      <c r="AB29" t="s">
        <v>291</v>
      </c>
    </row>
    <row r="30" spans="1:28">
      <c r="A30" s="124" t="s">
        <v>324</v>
      </c>
      <c r="B30" s="124" t="s">
        <v>17</v>
      </c>
      <c r="C30" s="124" t="s">
        <v>19</v>
      </c>
      <c r="D30">
        <f>'custom hire survey'!BL256</f>
        <v>-179.39867380759358</v>
      </c>
      <c r="E30">
        <f>'custom hire survey'!BL257</f>
        <v>0.13157027946072922</v>
      </c>
      <c r="F30">
        <f>'custom hire survey'!BL258</f>
        <v>-2.1384211910725218E-2</v>
      </c>
      <c r="G30">
        <f>'custom hire survey'!BL259</f>
        <v>8.9578873922473864E-2</v>
      </c>
      <c r="H30" s="124"/>
      <c r="I30">
        <f>'custom hire survey'!BL304</f>
        <v>-207.34804940313302</v>
      </c>
      <c r="J30">
        <f>'custom hire survey'!BL305</f>
        <v>0.15949181684672892</v>
      </c>
      <c r="K30">
        <f>'custom hire survey'!BL306</f>
        <v>-0.84155808067625548</v>
      </c>
      <c r="L30">
        <f>'custom hire survey'!BL307</f>
        <v>0.10317425462731442</v>
      </c>
      <c r="N30">
        <f>'custom hire survey'!BL348</f>
        <v>-305.53494811527588</v>
      </c>
      <c r="O30">
        <f>'custom hire survey'!BL349</f>
        <v>9.9686329781238245E-2</v>
      </c>
      <c r="P30">
        <f>'custom hire survey'!BL350</f>
        <v>0.37140361565778163</v>
      </c>
      <c r="Q30">
        <f>'custom hire survey'!BL351</f>
        <v>0.15339930696939136</v>
      </c>
      <c r="S30">
        <f>'custom hire survey'!BL392</f>
        <v>248.65303344231475</v>
      </c>
      <c r="T30">
        <f>'custom hire survey'!BL393</f>
        <v>0.17008558025747944</v>
      </c>
      <c r="U30">
        <f>'custom hire survey'!BL394</f>
        <v>4.7477487242489881E-2</v>
      </c>
      <c r="V30">
        <f>'custom hire survey'!BL395</f>
        <v>-0.12552987705605176</v>
      </c>
      <c r="Z30" t="str">
        <f t="shared" si="0"/>
        <v>AD</v>
      </c>
      <c r="AA30">
        <v>30</v>
      </c>
      <c r="AB30" t="s">
        <v>292</v>
      </c>
    </row>
    <row r="31" spans="1:28">
      <c r="A31" s="124" t="s">
        <v>325</v>
      </c>
      <c r="B31" s="124" t="s">
        <v>17</v>
      </c>
      <c r="C31" s="124" t="s">
        <v>20</v>
      </c>
      <c r="D31">
        <f>'custom hire survey'!BM256</f>
        <v>-306.56190120624285</v>
      </c>
      <c r="E31">
        <f>'custom hire survey'!BM257</f>
        <v>0.10269575809754419</v>
      </c>
      <c r="F31">
        <f>'custom hire survey'!BM258</f>
        <v>-1.1615629233579635E-2</v>
      </c>
      <c r="G31">
        <f>'custom hire survey'!BM259</f>
        <v>0.1542474380493031</v>
      </c>
      <c r="H31" s="124"/>
      <c r="I31">
        <f>'custom hire survey'!BM304</f>
        <v>194.89939667160215</v>
      </c>
      <c r="J31">
        <f>'custom hire survey'!BM305</f>
        <v>0.19913273797414324</v>
      </c>
      <c r="K31">
        <f>'custom hire survey'!BM306</f>
        <v>-0.71068619811561684</v>
      </c>
      <c r="L31">
        <f>'custom hire survey'!BM307</f>
        <v>-9.8802482796111618E-2</v>
      </c>
      <c r="N31">
        <f>'custom hire survey'!BM348</f>
        <v>-461.62551001228388</v>
      </c>
      <c r="O31">
        <f>'custom hire survey'!BM349</f>
        <v>7.2722027326242361E-2</v>
      </c>
      <c r="P31">
        <f>'custom hire survey'!BM350</f>
        <v>6.1322702609704106E-2</v>
      </c>
      <c r="Q31">
        <f>'custom hire survey'!BM351</f>
        <v>0.23288906614890248</v>
      </c>
      <c r="S31">
        <f>'custom hire survey'!BM392</f>
        <v>-417.50622273230391</v>
      </c>
      <c r="T31">
        <f>'custom hire survey'!BM393</f>
        <v>9.4866142836792844E-2</v>
      </c>
      <c r="U31">
        <f>'custom hire survey'!BM394</f>
        <v>1.7581273349131215E-2</v>
      </c>
      <c r="V31">
        <f>'custom hire survey'!BM395</f>
        <v>0.20962283601333812</v>
      </c>
      <c r="Z31" t="str">
        <f t="shared" si="0"/>
        <v>AE</v>
      </c>
      <c r="AA31">
        <v>31</v>
      </c>
      <c r="AB31" t="s">
        <v>293</v>
      </c>
    </row>
    <row r="32" spans="1:28">
      <c r="A32" s="124" t="s">
        <v>326</v>
      </c>
      <c r="B32" s="124" t="s">
        <v>17</v>
      </c>
      <c r="C32" s="124" t="s">
        <v>21</v>
      </c>
      <c r="D32">
        <f>'custom hire survey'!BN256</f>
        <v>-65.702640227093198</v>
      </c>
      <c r="E32">
        <f>'custom hire survey'!BN257</f>
        <v>0.12591593814550195</v>
      </c>
      <c r="F32">
        <f>'custom hire survey'!BN258</f>
        <v>8.8473097188891417E-2</v>
      </c>
      <c r="G32">
        <f>'custom hire survey'!BN259</f>
        <v>3.3193759681633732E-2</v>
      </c>
      <c r="H32" s="124"/>
      <c r="I32">
        <f>'custom hire survey'!BN304</f>
        <v>-1423.7111036812519</v>
      </c>
      <c r="J32">
        <f>'custom hire survey'!BN305</f>
        <v>-5.9878295719200678E-3</v>
      </c>
      <c r="K32">
        <f>'custom hire survey'!BN306</f>
        <v>-0.66097389771199444</v>
      </c>
      <c r="L32">
        <f>'custom hire survey'!BN307</f>
        <v>0.71599308926412863</v>
      </c>
      <c r="N32">
        <f>'custom hire survey'!BN348</f>
        <v>-320.06503521467505</v>
      </c>
      <c r="O32">
        <f>'custom hire survey'!BN349</f>
        <v>9.3736482918575878E-2</v>
      </c>
      <c r="P32">
        <f>'custom hire survey'!BN350</f>
        <v>0.17568512990573365</v>
      </c>
      <c r="Q32">
        <f>'custom hire survey'!BN351</f>
        <v>0.16124829578446501</v>
      </c>
      <c r="S32">
        <f>'custom hire survey'!BN392</f>
        <v>455.14168097570143</v>
      </c>
      <c r="T32">
        <f>'custom hire survey'!BN393</f>
        <v>0.16843940761577827</v>
      </c>
      <c r="U32">
        <f>'custom hire survey'!BN394</f>
        <v>0.420026604182616</v>
      </c>
      <c r="V32">
        <f>'custom hire survey'!BN395</f>
        <v>-0.22868223238940391</v>
      </c>
      <c r="Z32" t="str">
        <f t="shared" si="0"/>
        <v>AF</v>
      </c>
      <c r="AA32">
        <v>32</v>
      </c>
      <c r="AB32" t="s">
        <v>294</v>
      </c>
    </row>
    <row r="33" spans="1:28">
      <c r="A33" s="124" t="s">
        <v>327</v>
      </c>
      <c r="B33" s="124" t="s">
        <v>17</v>
      </c>
      <c r="C33" s="124" t="s">
        <v>22</v>
      </c>
      <c r="D33">
        <f>'custom hire survey'!BO256</f>
        <v>-473.73079185019435</v>
      </c>
      <c r="E33">
        <f>'custom hire survey'!BO257</f>
        <v>6.3109206094701534E-3</v>
      </c>
      <c r="F33">
        <f>'custom hire survey'!BO258</f>
        <v>1.2288462043253101</v>
      </c>
      <c r="G33">
        <f>'custom hire survey'!BO259</f>
        <v>0.24037361134980079</v>
      </c>
      <c r="H33" s="124"/>
      <c r="I33">
        <f>'custom hire survey'!BO304</f>
        <v>-150.04794086711129</v>
      </c>
      <c r="J33">
        <f>'custom hire survey'!BO305</f>
        <v>5.4031642480829194E-2</v>
      </c>
      <c r="K33">
        <f>'custom hire survey'!BO306</f>
        <v>1.1217763814314057</v>
      </c>
      <c r="L33">
        <f>'custom hire survey'!BO307</f>
        <v>7.7009384407287829E-2</v>
      </c>
      <c r="N33">
        <f>'custom hire survey'!BO348</f>
        <v>180.25824291242103</v>
      </c>
      <c r="O33">
        <f>'custom hire survey'!BO349</f>
        <v>0.1227978508181648</v>
      </c>
      <c r="P33">
        <f>'custom hire survey'!BO350</f>
        <v>0.43855660596120327</v>
      </c>
      <c r="Q33">
        <f>'custom hire survey'!BO351</f>
        <v>-8.9309691655756918E-2</v>
      </c>
      <c r="S33">
        <f>'custom hire survey'!BO392</f>
        <v>-1060.2835057669715</v>
      </c>
      <c r="T33">
        <f>'custom hire survey'!BO393</f>
        <v>-9.8603143857696557E-2</v>
      </c>
      <c r="U33">
        <f>'custom hire survey'!BO394</f>
        <v>1.5135060077065301</v>
      </c>
      <c r="V33">
        <f>'custom hire survey'!BO395</f>
        <v>0.53695572383639101</v>
      </c>
      <c r="Z33" t="str">
        <f t="shared" si="0"/>
        <v>AG</v>
      </c>
      <c r="AA33">
        <v>33</v>
      </c>
      <c r="AB33" t="s">
        <v>295</v>
      </c>
    </row>
    <row r="34" spans="1:28">
      <c r="A34" s="124" t="s">
        <v>328</v>
      </c>
      <c r="B34" s="124" t="s">
        <v>17</v>
      </c>
      <c r="C34" s="124" t="s">
        <v>23</v>
      </c>
      <c r="D34">
        <f>'custom hire survey'!BP256</f>
        <v>-779.66595324161574</v>
      </c>
      <c r="E34">
        <f>'custom hire survey'!BP257</f>
        <v>-4.7217118531858385E-4</v>
      </c>
      <c r="F34">
        <f>'custom hire survey'!BP258</f>
        <v>0.67276246609720658</v>
      </c>
      <c r="G34">
        <f>'custom hire survey'!BP259</f>
        <v>0.39346975226484637</v>
      </c>
      <c r="H34" s="124"/>
      <c r="I34">
        <f>'custom hire survey'!BP304</f>
        <v>-1598.9787144948154</v>
      </c>
      <c r="J34">
        <f>'custom hire survey'!BP305</f>
        <v>-8.1782684545879128E-2</v>
      </c>
      <c r="K34">
        <f>'custom hire survey'!BP306</f>
        <v>-0.3937154102386704</v>
      </c>
      <c r="L34">
        <f>'custom hire survey'!BP307</f>
        <v>0.80618349199116046</v>
      </c>
      <c r="N34">
        <f>'custom hire survey'!BP348</f>
        <v>-345.70114480575137</v>
      </c>
      <c r="O34">
        <f>'custom hire survey'!BP349</f>
        <v>6.0668108771841686E-2</v>
      </c>
      <c r="P34">
        <f>'custom hire survey'!BP350</f>
        <v>1.0756041549366577</v>
      </c>
      <c r="Q34">
        <f>'custom hire survey'!BP351</f>
        <v>0.17444564049366251</v>
      </c>
      <c r="S34">
        <f>'custom hire survey'!BP392</f>
        <v>-836.16886060152376</v>
      </c>
      <c r="T34">
        <f>'custom hire survey'!BP393</f>
        <v>1.0114315994599585E-2</v>
      </c>
      <c r="U34">
        <f>'custom hire survey'!BP394</f>
        <v>-0.29448894528226238</v>
      </c>
      <c r="V34">
        <f>'custom hire survey'!BP395</f>
        <v>0.42236522577260166</v>
      </c>
      <c r="Z34" t="str">
        <f t="shared" si="0"/>
        <v>AH</v>
      </c>
      <c r="AA34">
        <v>34</v>
      </c>
      <c r="AB34" t="s">
        <v>296</v>
      </c>
    </row>
    <row r="35" spans="1:28">
      <c r="A35" s="124" t="s">
        <v>329</v>
      </c>
      <c r="B35" s="124" t="s">
        <v>17</v>
      </c>
      <c r="C35" s="124" t="s">
        <v>24</v>
      </c>
      <c r="D35">
        <f>'custom hire survey'!BQ256</f>
        <v>90.844603701538901</v>
      </c>
      <c r="E35">
        <f>'custom hire survey'!BQ257</f>
        <v>0.10182167976716187</v>
      </c>
      <c r="F35">
        <f>'custom hire survey'!BQ258</f>
        <v>0.46352169576683128</v>
      </c>
      <c r="G35">
        <f>'custom hire survey'!BQ259</f>
        <v>-4.376236871587863E-2</v>
      </c>
      <c r="H35" s="124"/>
      <c r="I35">
        <f>'custom hire survey'!BQ304</f>
        <v>-284.49614048402668</v>
      </c>
      <c r="J35">
        <f>'custom hire survey'!BQ305</f>
        <v>8.2340598053759831E-2</v>
      </c>
      <c r="K35">
        <f>'custom hire survey'!BQ306</f>
        <v>3.1846020275352334E-2</v>
      </c>
      <c r="L35">
        <f>'custom hire survey'!BQ307</f>
        <v>0.14423641295648476</v>
      </c>
      <c r="N35">
        <f>'custom hire survey'!BQ348</f>
        <v>534.55158423755017</v>
      </c>
      <c r="O35">
        <f>'custom hire survey'!BQ349</f>
        <v>0.13816523908215181</v>
      </c>
      <c r="P35">
        <f>'custom hire survey'!BQ350</f>
        <v>0.77239628620359102</v>
      </c>
      <c r="Q35">
        <f>'custom hire survey'!BQ351</f>
        <v>-0.26645831394313668</v>
      </c>
      <c r="S35">
        <f>'custom hire survey'!BQ392</f>
        <v>-115.49518740836307</v>
      </c>
      <c r="T35">
        <f>'custom hire survey'!BQ393</f>
        <v>5.7848925447296133E-2</v>
      </c>
      <c r="U35">
        <f>'custom hire survey'!BQ394</f>
        <v>0.67313865533106199</v>
      </c>
      <c r="V35">
        <f>'custom hire survey'!BQ395</f>
        <v>6.0493649805235548E-2</v>
      </c>
      <c r="Z35" t="str">
        <f t="shared" si="0"/>
        <v>AI</v>
      </c>
      <c r="AA35">
        <v>35</v>
      </c>
      <c r="AB35" t="s">
        <v>297</v>
      </c>
    </row>
    <row r="36" spans="1:28">
      <c r="A36" s="124" t="s">
        <v>330</v>
      </c>
      <c r="B36" s="124" t="s">
        <v>17</v>
      </c>
      <c r="C36" s="124" t="s">
        <v>25</v>
      </c>
      <c r="D36">
        <f>'custom hire survey'!BR256</f>
        <v>-77.109023395441042</v>
      </c>
      <c r="E36">
        <f>'custom hire survey'!BR257</f>
        <v>0.11165770248201078</v>
      </c>
      <c r="F36">
        <f>'custom hire survey'!BR258</f>
        <v>7.8316263229544991E-2</v>
      </c>
      <c r="G36">
        <f>'custom hire survey'!BR259</f>
        <v>3.9951788111462418E-2</v>
      </c>
      <c r="H36" s="124"/>
      <c r="I36">
        <f>'custom hire survey'!BR304</f>
        <v>71.352956641552936</v>
      </c>
      <c r="J36">
        <f>'custom hire survey'!BR305</f>
        <v>0.15906885564090023</v>
      </c>
      <c r="K36">
        <f>'custom hire survey'!BR306</f>
        <v>-0.29891336830379606</v>
      </c>
      <c r="L36">
        <f>'custom hire survey'!BR307</f>
        <v>-3.5873796878159787E-2</v>
      </c>
      <c r="N36">
        <f>'custom hire survey'!BR348</f>
        <v>-101.88821941698045</v>
      </c>
      <c r="O36">
        <f>'custom hire survey'!BR349</f>
        <v>0.10488219265829819</v>
      </c>
      <c r="P36">
        <f>'custom hire survey'!BR350</f>
        <v>0.10836618257257016</v>
      </c>
      <c r="Q36">
        <f>'custom hire survey'!BR351</f>
        <v>5.2762935924392483E-2</v>
      </c>
      <c r="S36">
        <f>'custom hire survey'!BR392</f>
        <v>-786.92441981280297</v>
      </c>
      <c r="T36">
        <f>'custom hire survey'!BR393</f>
        <v>-2.2652145775164167E-2</v>
      </c>
      <c r="U36">
        <f>'custom hire survey'!BR394</f>
        <v>0.73985622520670091</v>
      </c>
      <c r="V36">
        <f>'custom hire survey'!BR395</f>
        <v>0.39841460982744448</v>
      </c>
      <c r="Z36" t="str">
        <f t="shared" si="0"/>
        <v>AJ</v>
      </c>
      <c r="AA36">
        <v>36</v>
      </c>
      <c r="AB36" t="s">
        <v>298</v>
      </c>
    </row>
    <row r="37" spans="1:28">
      <c r="A37" s="124" t="s">
        <v>331</v>
      </c>
      <c r="B37" s="124" t="s">
        <v>17</v>
      </c>
      <c r="C37" s="124" t="s">
        <v>26</v>
      </c>
      <c r="D37">
        <f>'custom hire survey'!BS256</f>
        <v>73.767971627801785</v>
      </c>
      <c r="E37">
        <f>'custom hire survey'!BS257</f>
        <v>0.13094352535297207</v>
      </c>
      <c r="F37">
        <f>'custom hire survey'!BS258</f>
        <v>6.4739844105651811E-2</v>
      </c>
      <c r="G37">
        <f>'custom hire survey'!BS259</f>
        <v>-3.5879723060099102E-2</v>
      </c>
      <c r="H37" s="124"/>
      <c r="I37">
        <f>'custom hire survey'!BS304</f>
        <v>-107.3739932161928</v>
      </c>
      <c r="J37">
        <f>'custom hire survey'!BS305</f>
        <v>0.13478472073877767</v>
      </c>
      <c r="K37">
        <f>'custom hire survey'!BS306</f>
        <v>-0.26659796855767842</v>
      </c>
      <c r="L37">
        <f>'custom hire survey'!BS307</f>
        <v>5.4359552810337955E-2</v>
      </c>
      <c r="N37">
        <f>'custom hire survey'!BS348</f>
        <v>225.73671534953692</v>
      </c>
      <c r="O37">
        <f>'custom hire survey'!BS349</f>
        <v>0.14330261294552579</v>
      </c>
      <c r="P37">
        <f>'custom hire survey'!BS350</f>
        <v>0.19586441625466411</v>
      </c>
      <c r="Q37">
        <f>'custom hire survey'!BS351</f>
        <v>-0.11198099312732843</v>
      </c>
      <c r="S37">
        <f>'custom hire survey'!BS392</f>
        <v>33.049514176051197</v>
      </c>
      <c r="T37">
        <f>'custom hire survey'!BS393</f>
        <v>0.10258283785902697</v>
      </c>
      <c r="U37">
        <f>'custom hire survey'!BS394</f>
        <v>0.36819588052560365</v>
      </c>
      <c r="V37">
        <f>'custom hire survey'!BS395</f>
        <v>-1.4935924169893953E-2</v>
      </c>
      <c r="Z37" t="str">
        <f t="shared" si="0"/>
        <v>AK</v>
      </c>
      <c r="AA37">
        <v>37</v>
      </c>
      <c r="AB37" t="s">
        <v>299</v>
      </c>
    </row>
    <row r="38" spans="1:28">
      <c r="A38" s="124" t="s">
        <v>332</v>
      </c>
      <c r="B38" s="124" t="s">
        <v>17</v>
      </c>
      <c r="C38" s="124" t="s">
        <v>27</v>
      </c>
      <c r="D38">
        <f>'custom hire survey'!BT256</f>
        <v>76.375261439839576</v>
      </c>
      <c r="E38">
        <f>'custom hire survey'!BT257</f>
        <v>0.10479195579644009</v>
      </c>
      <c r="F38">
        <f>'custom hire survey'!BT258</f>
        <v>0.33703945704318528</v>
      </c>
      <c r="G38">
        <f>'custom hire survey'!BT259</f>
        <v>-3.6347925251421546E-2</v>
      </c>
      <c r="H38" s="124"/>
      <c r="I38">
        <f>'custom hire survey'!BT304</f>
        <v>-1140.9827050012234</v>
      </c>
      <c r="J38">
        <f>'custom hire survey'!BT305</f>
        <v>-3.1188807118572897E-2</v>
      </c>
      <c r="K38">
        <f>'custom hire survey'!BT306</f>
        <v>0.28928983594807789</v>
      </c>
      <c r="L38">
        <f>'custom hire survey'!BT307</f>
        <v>0.5756006169652873</v>
      </c>
      <c r="N38">
        <f>'custom hire survey'!BT348</f>
        <v>47.079491021076805</v>
      </c>
      <c r="O38">
        <f>'custom hire survey'!BT349</f>
        <v>0.12613192271292276</v>
      </c>
      <c r="P38">
        <f>'custom hire survey'!BT350</f>
        <v>6.0743545406468868E-2</v>
      </c>
      <c r="Q38">
        <f>'custom hire survey'!BT351</f>
        <v>-2.2069707867859261E-2</v>
      </c>
      <c r="S38">
        <f>'custom hire survey'!BT392</f>
        <v>246.81106538100792</v>
      </c>
      <c r="T38">
        <f>'custom hire survey'!BT393</f>
        <v>9.9449491905464454E-2</v>
      </c>
      <c r="U38">
        <f>'custom hire survey'!BT394</f>
        <v>0.75832447934512648</v>
      </c>
      <c r="V38">
        <f>'custom hire survey'!BT395</f>
        <v>-0.12176197879917443</v>
      </c>
      <c r="Z38" t="str">
        <f t="shared" si="0"/>
        <v>AL</v>
      </c>
      <c r="AA38">
        <v>38</v>
      </c>
      <c r="AB38" t="s">
        <v>300</v>
      </c>
    </row>
    <row r="39" spans="1:28">
      <c r="A39" s="124" t="s">
        <v>271</v>
      </c>
      <c r="B39" s="124" t="s">
        <v>28</v>
      </c>
      <c r="C39" s="124" t="s">
        <v>29</v>
      </c>
      <c r="D39">
        <f>'custom hire survey'!I256</f>
        <v>1920.9142399501866</v>
      </c>
      <c r="E39">
        <f>'custom hire survey'!I257</f>
        <v>0.40576712164017198</v>
      </c>
      <c r="F39">
        <f>'custom hire survey'!I258</f>
        <v>0.94555646128169613</v>
      </c>
      <c r="G39">
        <f>'custom hire survey'!I259</f>
        <v>-0.96566143736756682</v>
      </c>
      <c r="H39" s="124"/>
      <c r="I39">
        <f>'custom hire survey'!I304</f>
        <v>1799.1095580295369</v>
      </c>
      <c r="J39">
        <f>'custom hire survey'!I305</f>
        <v>0.40264943021308036</v>
      </c>
      <c r="K39">
        <f>'custom hire survey'!I306</f>
        <v>0.79430619165770899</v>
      </c>
      <c r="L39">
        <f>'custom hire survey'!I307</f>
        <v>-0.90497363466834246</v>
      </c>
      <c r="N39">
        <f>'custom hire survey'!I348</f>
        <v>2219.5940730546267</v>
      </c>
      <c r="O39">
        <f>'custom hire survey'!I349</f>
        <v>0.45328602533855084</v>
      </c>
      <c r="P39">
        <f>'custom hire survey'!I350</f>
        <v>0.85554204635712205</v>
      </c>
      <c r="Q39">
        <f>'custom hire survey'!I351</f>
        <v>-1.1164970570875912</v>
      </c>
      <c r="S39">
        <f>'custom hire survey'!I392</f>
        <v>1014.3353597141233</v>
      </c>
      <c r="T39">
        <f>'custom hire survey'!I393</f>
        <v>0.28525379007176038</v>
      </c>
      <c r="U39">
        <f>'custom hire survey'!I394</f>
        <v>0.80874283727104945</v>
      </c>
      <c r="V39">
        <f>'custom hire survey'!I395</f>
        <v>-0.5078626407137784</v>
      </c>
      <c r="Z39" t="str">
        <f t="shared" si="0"/>
        <v>AM</v>
      </c>
      <c r="AA39">
        <v>39</v>
      </c>
      <c r="AB39" t="s">
        <v>301</v>
      </c>
    </row>
    <row r="40" spans="1:28">
      <c r="A40" s="124" t="s">
        <v>272</v>
      </c>
      <c r="B40" s="124" t="s">
        <v>28</v>
      </c>
      <c r="C40" s="124" t="s">
        <v>30</v>
      </c>
      <c r="D40">
        <f>'custom hire survey'!J256</f>
        <v>1580.9084421067741</v>
      </c>
      <c r="E40">
        <f>'custom hire survey'!J257</f>
        <v>0.37504750245640978</v>
      </c>
      <c r="F40">
        <f>'custom hire survey'!J258</f>
        <v>0.68598336174335528</v>
      </c>
      <c r="G40">
        <f>'custom hire survey'!J259</f>
        <v>-0.79505650643406167</v>
      </c>
      <c r="H40" s="124"/>
      <c r="I40">
        <f>'custom hire survey'!J304</f>
        <v>1499.518042647361</v>
      </c>
      <c r="J40">
        <f>'custom hire survey'!J305</f>
        <v>0.36220730484677172</v>
      </c>
      <c r="K40">
        <f>'custom hire survey'!J306</f>
        <v>0.54542337509872696</v>
      </c>
      <c r="L40">
        <f>'custom hire survey'!J307</f>
        <v>-0.75373433246170574</v>
      </c>
      <c r="N40">
        <f>'custom hire survey'!J348</f>
        <v>1886.6794421542991</v>
      </c>
      <c r="O40">
        <f>'custom hire survey'!J349</f>
        <v>0.40769489345603993</v>
      </c>
      <c r="P40">
        <f>'custom hire survey'!J350</f>
        <v>0.74967166020922305</v>
      </c>
      <c r="Q40">
        <f>'custom hire survey'!J351</f>
        <v>-0.94886056494165383</v>
      </c>
      <c r="S40">
        <f>'custom hire survey'!J392</f>
        <v>0</v>
      </c>
      <c r="T40">
        <f>'custom hire survey'!J393</f>
        <v>0</v>
      </c>
      <c r="U40">
        <f>'custom hire survey'!J394</f>
        <v>0</v>
      </c>
      <c r="V40">
        <f>'custom hire survey'!J395</f>
        <v>0</v>
      </c>
      <c r="Z40" t="str">
        <f t="shared" si="0"/>
        <v>AN</v>
      </c>
      <c r="AA40">
        <v>40</v>
      </c>
      <c r="AB40" t="s">
        <v>302</v>
      </c>
    </row>
    <row r="41" spans="1:28">
      <c r="A41" s="124" t="s">
        <v>273</v>
      </c>
      <c r="B41" s="124" t="s">
        <v>28</v>
      </c>
      <c r="C41" s="124" t="s">
        <v>393</v>
      </c>
      <c r="D41">
        <f>'custom hire survey'!K256</f>
        <v>21</v>
      </c>
      <c r="E41">
        <f>'custom hire survey'!K257</f>
        <v>0</v>
      </c>
      <c r="F41">
        <f>'custom hire survey'!K258</f>
        <v>0</v>
      </c>
      <c r="G41">
        <f>'custom hire survey'!K259</f>
        <v>0</v>
      </c>
      <c r="H41" s="124"/>
      <c r="I41">
        <f>'custom hire survey'!K304</f>
        <v>21</v>
      </c>
      <c r="J41">
        <f>'custom hire survey'!K305</f>
        <v>0</v>
      </c>
      <c r="K41">
        <f>'custom hire survey'!K306</f>
        <v>0</v>
      </c>
      <c r="L41">
        <f>'custom hire survey'!K307</f>
        <v>0</v>
      </c>
      <c r="N41">
        <f>'custom hire survey'!K348</f>
        <v>21</v>
      </c>
      <c r="O41">
        <f>'custom hire survey'!K349</f>
        <v>0</v>
      </c>
      <c r="P41">
        <f>'custom hire survey'!K350</f>
        <v>0</v>
      </c>
      <c r="Q41">
        <f>'custom hire survey'!K351</f>
        <v>0</v>
      </c>
      <c r="S41">
        <f>'custom hire survey'!K392</f>
        <v>0</v>
      </c>
      <c r="T41">
        <f>'custom hire survey'!K393</f>
        <v>0</v>
      </c>
      <c r="U41">
        <f>'custom hire survey'!K394</f>
        <v>0</v>
      </c>
      <c r="V41">
        <f>'custom hire survey'!K395</f>
        <v>0</v>
      </c>
      <c r="Z41" t="str">
        <f t="shared" ref="Z41:Z52" si="1">"A"&amp; Z15</f>
        <v>AO</v>
      </c>
      <c r="AA41">
        <v>41</v>
      </c>
      <c r="AB41" t="s">
        <v>303</v>
      </c>
    </row>
    <row r="42" spans="1:28">
      <c r="A42" s="124" t="s">
        <v>274</v>
      </c>
      <c r="B42" s="124" t="s">
        <v>28</v>
      </c>
      <c r="C42" s="124" t="s">
        <v>31</v>
      </c>
      <c r="D42">
        <f>'custom hire survey'!L256</f>
        <v>1863.3939478146974</v>
      </c>
      <c r="E42">
        <f>'custom hire survey'!L257</f>
        <v>0.40275522888316595</v>
      </c>
      <c r="F42">
        <f>'custom hire survey'!L258</f>
        <v>0.84536141045711621</v>
      </c>
      <c r="G42">
        <f>'custom hire survey'!L259</f>
        <v>-0.93626706901630674</v>
      </c>
      <c r="H42" s="124"/>
      <c r="I42">
        <f>'custom hire survey'!L304</f>
        <v>1867.917298508102</v>
      </c>
      <c r="J42">
        <f>'custom hire survey'!L305</f>
        <v>0.42427780681670596</v>
      </c>
      <c r="K42">
        <f>'custom hire survey'!L306</f>
        <v>0.93594759619063417</v>
      </c>
      <c r="L42">
        <f>'custom hire survey'!L307</f>
        <v>-0.93974376597862452</v>
      </c>
      <c r="N42">
        <f>'custom hire survey'!L348</f>
        <v>2025.3833690170991</v>
      </c>
      <c r="O42">
        <f>'custom hire survey'!L349</f>
        <v>0.42854078413464181</v>
      </c>
      <c r="P42">
        <f>'custom hire survey'!L350</f>
        <v>0.90078833471989461</v>
      </c>
      <c r="Q42">
        <f>'custom hire survey'!L351</f>
        <v>-1.0183692442971162</v>
      </c>
      <c r="S42">
        <f>'custom hire survey'!L392</f>
        <v>1647.0883207529801</v>
      </c>
      <c r="T42">
        <f>'custom hire survey'!L393</f>
        <v>0.34903993639504699</v>
      </c>
      <c r="U42">
        <f>'custom hire survey'!L394</f>
        <v>0.84471296745215196</v>
      </c>
      <c r="V42">
        <f>'custom hire survey'!L395</f>
        <v>-0.82531727453587789</v>
      </c>
      <c r="Z42" t="str">
        <f t="shared" si="1"/>
        <v>AP</v>
      </c>
      <c r="AA42">
        <v>42</v>
      </c>
      <c r="AB42" t="s">
        <v>304</v>
      </c>
    </row>
    <row r="43" spans="1:28">
      <c r="A43" s="124" t="s">
        <v>275</v>
      </c>
      <c r="B43" s="124" t="s">
        <v>28</v>
      </c>
      <c r="C43" s="124" t="s">
        <v>32</v>
      </c>
      <c r="D43">
        <f>'custom hire survey'!M256</f>
        <v>1705.605783434492</v>
      </c>
      <c r="E43">
        <f>'custom hire survey'!M257</f>
        <v>0.38648056115615559</v>
      </c>
      <c r="F43">
        <f>'custom hire survey'!M258</f>
        <v>0.93133842478993334</v>
      </c>
      <c r="G43">
        <f>'custom hire survey'!M259</f>
        <v>-0.85792384625480589</v>
      </c>
      <c r="H43" s="124"/>
      <c r="I43">
        <f>'custom hire survey'!M304</f>
        <v>1501.0453532000811</v>
      </c>
      <c r="J43">
        <f>'custom hire survey'!M305</f>
        <v>0.35035021243874942</v>
      </c>
      <c r="K43">
        <f>'custom hire survey'!M306</f>
        <v>1.1634374201519204</v>
      </c>
      <c r="L43">
        <f>'custom hire survey'!M307</f>
        <v>-0.75476684038711317</v>
      </c>
      <c r="N43">
        <f>'custom hire survey'!M348</f>
        <v>1770.1604879566867</v>
      </c>
      <c r="O43">
        <f>'custom hire survey'!M349</f>
        <v>0.40044182567434716</v>
      </c>
      <c r="P43">
        <f>'custom hire survey'!M350</f>
        <v>0.80997735080552424</v>
      </c>
      <c r="Q43">
        <f>'custom hire survey'!M351</f>
        <v>-0.89050526572277888</v>
      </c>
      <c r="S43">
        <f>'custom hire survey'!M392</f>
        <v>0</v>
      </c>
      <c r="T43">
        <f>'custom hire survey'!M393</f>
        <v>0</v>
      </c>
      <c r="U43">
        <f>'custom hire survey'!M394</f>
        <v>0</v>
      </c>
      <c r="V43">
        <f>'custom hire survey'!M395</f>
        <v>0</v>
      </c>
      <c r="Z43" t="str">
        <f t="shared" si="1"/>
        <v>AQ</v>
      </c>
      <c r="AA43">
        <v>43</v>
      </c>
      <c r="AB43" t="s">
        <v>305</v>
      </c>
    </row>
    <row r="44" spans="1:28">
      <c r="A44" s="124" t="s">
        <v>276</v>
      </c>
      <c r="B44" s="124" t="s">
        <v>28</v>
      </c>
      <c r="C44" s="124" t="s">
        <v>394</v>
      </c>
      <c r="D44">
        <f>'custom hire survey'!N256</f>
        <v>41</v>
      </c>
      <c r="E44">
        <f>'custom hire survey'!N257</f>
        <v>0</v>
      </c>
      <c r="F44">
        <f>'custom hire survey'!N258</f>
        <v>0</v>
      </c>
      <c r="G44">
        <f>'custom hire survey'!N259</f>
        <v>0</v>
      </c>
      <c r="H44" s="124"/>
      <c r="I44">
        <f>'custom hire survey'!N304</f>
        <v>45</v>
      </c>
      <c r="J44">
        <f>'custom hire survey'!N305</f>
        <v>0</v>
      </c>
      <c r="K44">
        <f>'custom hire survey'!N306</f>
        <v>0</v>
      </c>
      <c r="L44">
        <f>'custom hire survey'!N307</f>
        <v>0</v>
      </c>
      <c r="N44">
        <f>'custom hire survey'!N348</f>
        <v>35</v>
      </c>
      <c r="O44">
        <f>'custom hire survey'!N349</f>
        <v>0</v>
      </c>
      <c r="P44">
        <f>'custom hire survey'!N350</f>
        <v>0</v>
      </c>
      <c r="Q44">
        <f>'custom hire survey'!N351</f>
        <v>0</v>
      </c>
      <c r="S44">
        <f>'custom hire survey'!N392</f>
        <v>0</v>
      </c>
      <c r="T44">
        <f>'custom hire survey'!N393</f>
        <v>0</v>
      </c>
      <c r="U44">
        <f>'custom hire survey'!N394</f>
        <v>0</v>
      </c>
      <c r="V44">
        <f>'custom hire survey'!N395</f>
        <v>0</v>
      </c>
      <c r="Z44" t="str">
        <f t="shared" si="1"/>
        <v>AR</v>
      </c>
      <c r="AA44">
        <v>44</v>
      </c>
      <c r="AB44" t="s">
        <v>306</v>
      </c>
    </row>
    <row r="45" spans="1:28">
      <c r="A45" s="124" t="s">
        <v>277</v>
      </c>
      <c r="B45" s="124" t="s">
        <v>28</v>
      </c>
      <c r="C45" s="124" t="s">
        <v>33</v>
      </c>
      <c r="D45">
        <f>'custom hire survey'!O256</f>
        <v>2188.3453652569178</v>
      </c>
      <c r="E45">
        <f>'custom hire survey'!O257</f>
        <v>0.4074104417158409</v>
      </c>
      <c r="F45">
        <f>'custom hire survey'!O258</f>
        <v>1.4144025647585847</v>
      </c>
      <c r="G45">
        <f>'custom hire survey'!O259</f>
        <v>-1.0968547137440028</v>
      </c>
      <c r="H45" s="124"/>
      <c r="I45">
        <f>'custom hire survey'!O304</f>
        <v>2806.3971335076158</v>
      </c>
      <c r="J45">
        <f>'custom hire survey'!O305</f>
        <v>0.53401194089580195</v>
      </c>
      <c r="K45">
        <f>'custom hire survey'!O306</f>
        <v>1.5707803242891307</v>
      </c>
      <c r="L45">
        <f>'custom hire survey'!O307</f>
        <v>-1.4104612066857416</v>
      </c>
      <c r="N45">
        <f>'custom hire survey'!O348</f>
        <v>2858.4116989062131</v>
      </c>
      <c r="O45">
        <f>'custom hire survey'!O349</f>
        <v>0.53116199968744393</v>
      </c>
      <c r="P45">
        <f>'custom hire survey'!O350</f>
        <v>0.86087671716698011</v>
      </c>
      <c r="Q45">
        <f>'custom hire survey'!O351</f>
        <v>-1.4349753147204032</v>
      </c>
      <c r="S45">
        <f>'custom hire survey'!O392</f>
        <v>1339.3248492594166</v>
      </c>
      <c r="T45">
        <f>'custom hire survey'!O393</f>
        <v>0.30033197298659969</v>
      </c>
      <c r="U45">
        <f>'custom hire survey'!O394</f>
        <v>1.1019063010372481</v>
      </c>
      <c r="V45">
        <f>'custom hire survey'!O395</f>
        <v>-0.66914762555243024</v>
      </c>
      <c r="Z45" t="str">
        <f t="shared" si="1"/>
        <v>AS</v>
      </c>
      <c r="AA45">
        <v>45</v>
      </c>
      <c r="AB45" t="s">
        <v>307</v>
      </c>
    </row>
    <row r="46" spans="1:28">
      <c r="A46" s="124" t="s">
        <v>278</v>
      </c>
      <c r="B46" s="124" t="s">
        <v>28</v>
      </c>
      <c r="C46" s="124" t="s">
        <v>34</v>
      </c>
      <c r="D46">
        <f>'custom hire survey'!P256</f>
        <v>1093.7679385397412</v>
      </c>
      <c r="E46">
        <f>'custom hire survey'!P257</f>
        <v>0.3170993140120128</v>
      </c>
      <c r="F46">
        <f>'custom hire survey'!P258</f>
        <v>-1.4298805385047977E-2</v>
      </c>
      <c r="G46">
        <f>'custom hire survey'!P259</f>
        <v>-0.54908726181732903</v>
      </c>
      <c r="H46" s="124"/>
      <c r="I46">
        <f>'custom hire survey'!P304</f>
        <v>1672.088584849696</v>
      </c>
      <c r="J46">
        <f>'custom hire survey'!P305</f>
        <v>0.35639551554974719</v>
      </c>
      <c r="K46">
        <f>'custom hire survey'!P306</f>
        <v>1.5123349284459224</v>
      </c>
      <c r="L46">
        <f>'custom hire survey'!P307</f>
        <v>-0.84008422198028221</v>
      </c>
      <c r="N46">
        <f>'custom hire survey'!P348</f>
        <v>0</v>
      </c>
      <c r="O46">
        <f>'custom hire survey'!P349</f>
        <v>0</v>
      </c>
      <c r="P46">
        <f>'custom hire survey'!P350</f>
        <v>0</v>
      </c>
      <c r="Q46">
        <f>'custom hire survey'!P351</f>
        <v>0</v>
      </c>
      <c r="S46">
        <f>'custom hire survey'!P392</f>
        <v>0</v>
      </c>
      <c r="T46">
        <f>'custom hire survey'!P393</f>
        <v>0</v>
      </c>
      <c r="U46">
        <f>'custom hire survey'!P394</f>
        <v>0</v>
      </c>
      <c r="V46">
        <f>'custom hire survey'!P395</f>
        <v>0</v>
      </c>
      <c r="Z46" t="str">
        <f t="shared" si="1"/>
        <v>AT</v>
      </c>
      <c r="AA46">
        <v>46</v>
      </c>
      <c r="AB46" t="s">
        <v>308</v>
      </c>
    </row>
    <row r="47" spans="1:28">
      <c r="A47" s="124" t="s">
        <v>279</v>
      </c>
      <c r="B47" s="124" t="s">
        <v>28</v>
      </c>
      <c r="C47" s="124" t="s">
        <v>395</v>
      </c>
      <c r="D47">
        <f>'custom hire survey'!Q256</f>
        <v>80</v>
      </c>
      <c r="E47">
        <f>'custom hire survey'!Q257</f>
        <v>0</v>
      </c>
      <c r="F47">
        <f>'custom hire survey'!Q258</f>
        <v>0</v>
      </c>
      <c r="G47">
        <f>'custom hire survey'!Q259</f>
        <v>0</v>
      </c>
      <c r="H47" s="124"/>
      <c r="I47">
        <f>'custom hire survey'!Q304</f>
        <v>76</v>
      </c>
      <c r="J47">
        <f>'custom hire survey'!Q305</f>
        <v>0</v>
      </c>
      <c r="K47">
        <f>'custom hire survey'!Q306</f>
        <v>0</v>
      </c>
      <c r="L47">
        <f>'custom hire survey'!Q307</f>
        <v>0</v>
      </c>
      <c r="N47">
        <f>'custom hire survey'!Q348</f>
        <v>0</v>
      </c>
      <c r="O47">
        <f>'custom hire survey'!Q349</f>
        <v>0</v>
      </c>
      <c r="P47">
        <f>'custom hire survey'!Q350</f>
        <v>0</v>
      </c>
      <c r="Q47">
        <f>'custom hire survey'!Q351</f>
        <v>0</v>
      </c>
      <c r="S47">
        <f>'custom hire survey'!Q392</f>
        <v>0</v>
      </c>
      <c r="T47">
        <f>'custom hire survey'!Q393</f>
        <v>0</v>
      </c>
      <c r="U47">
        <f>'custom hire survey'!Q394</f>
        <v>0</v>
      </c>
      <c r="V47">
        <f>'custom hire survey'!Q395</f>
        <v>0</v>
      </c>
      <c r="Z47" t="str">
        <f t="shared" si="1"/>
        <v>AU</v>
      </c>
      <c r="AA47">
        <v>47</v>
      </c>
      <c r="AB47" t="s">
        <v>309</v>
      </c>
    </row>
    <row r="48" spans="1:28">
      <c r="A48" s="124" t="s">
        <v>281</v>
      </c>
      <c r="B48" s="124" t="s">
        <v>28</v>
      </c>
      <c r="C48" s="124" t="s">
        <v>35</v>
      </c>
      <c r="D48">
        <f>'custom hire survey'!S256</f>
        <v>1552.5251159127276</v>
      </c>
      <c r="E48">
        <f>'custom hire survey'!S257</f>
        <v>0.31345291135333447</v>
      </c>
      <c r="F48">
        <f>'custom hire survey'!S258</f>
        <v>1.4402839402009546</v>
      </c>
      <c r="G48">
        <f>'custom hire survey'!S259</f>
        <v>-0.7764055994932737</v>
      </c>
      <c r="H48" s="124"/>
      <c r="I48">
        <f>'custom hire survey'!S304</f>
        <v>1915.5081327286691</v>
      </c>
      <c r="J48">
        <f>'custom hire survey'!S305</f>
        <v>0.36898588916248976</v>
      </c>
      <c r="K48">
        <f>'custom hire survey'!S306</f>
        <v>2.2769693882403148</v>
      </c>
      <c r="L48">
        <f>'custom hire survey'!S307</f>
        <v>-0.95997587465528633</v>
      </c>
      <c r="N48">
        <f>'custom hire survey'!S348</f>
        <v>1156.5932983437563</v>
      </c>
      <c r="O48">
        <f>'custom hire survey'!S349</f>
        <v>0.31257918999368967</v>
      </c>
      <c r="P48">
        <f>'custom hire survey'!S350</f>
        <v>0.82747271071205353</v>
      </c>
      <c r="Q48">
        <f>'custom hire survey'!S351</f>
        <v>-0.57815074948273137</v>
      </c>
      <c r="S48">
        <f>'custom hire survey'!S392</f>
        <v>1126.1690924222382</v>
      </c>
      <c r="T48">
        <f>'custom hire survey'!S393</f>
        <v>0.30850348387911536</v>
      </c>
      <c r="U48">
        <f>'custom hire survey'!S394</f>
        <v>0.3653360561403467</v>
      </c>
      <c r="V48">
        <f>'custom hire survey'!S395</f>
        <v>-0.5627660677884182</v>
      </c>
      <c r="Z48" t="str">
        <f t="shared" si="1"/>
        <v>AV</v>
      </c>
      <c r="AA48">
        <v>48</v>
      </c>
      <c r="AB48" t="s">
        <v>310</v>
      </c>
    </row>
    <row r="49" spans="1:28">
      <c r="A49" s="124" t="s">
        <v>282</v>
      </c>
      <c r="B49" s="124" t="s">
        <v>28</v>
      </c>
      <c r="C49" s="124" t="s">
        <v>36</v>
      </c>
      <c r="D49">
        <f>'custom hire survey'!T256</f>
        <v>961.70299708059724</v>
      </c>
      <c r="E49">
        <f>'custom hire survey'!T257</f>
        <v>0.29731585715704745</v>
      </c>
      <c r="F49">
        <f>'custom hire survey'!T258</f>
        <v>0.86721219097313451</v>
      </c>
      <c r="G49">
        <f>'custom hire survey'!T259</f>
        <v>-0.4835697795869241</v>
      </c>
      <c r="H49" s="124"/>
      <c r="I49">
        <f>'custom hire survey'!T304</f>
        <v>-1165.4100078230992</v>
      </c>
      <c r="J49">
        <f>'custom hire survey'!T305</f>
        <v>3.3776202580786785E-2</v>
      </c>
      <c r="K49">
        <f>'custom hire survey'!T306</f>
        <v>0.81615053528843517</v>
      </c>
      <c r="L49">
        <f>'custom hire survey'!T307</f>
        <v>0.5869440674454095</v>
      </c>
      <c r="N49">
        <f>'custom hire survey'!T348</f>
        <v>0</v>
      </c>
      <c r="O49">
        <f>'custom hire survey'!T349</f>
        <v>0</v>
      </c>
      <c r="P49">
        <f>'custom hire survey'!T350</f>
        <v>0</v>
      </c>
      <c r="Q49">
        <f>'custom hire survey'!T351</f>
        <v>0</v>
      </c>
      <c r="S49">
        <f>'custom hire survey'!T392</f>
        <v>0</v>
      </c>
      <c r="T49">
        <f>'custom hire survey'!T393</f>
        <v>0</v>
      </c>
      <c r="U49">
        <f>'custom hire survey'!T394</f>
        <v>0</v>
      </c>
      <c r="V49">
        <f>'custom hire survey'!T395</f>
        <v>0</v>
      </c>
      <c r="Z49" t="str">
        <f t="shared" si="1"/>
        <v>AW</v>
      </c>
      <c r="AA49">
        <v>49</v>
      </c>
      <c r="AB49" t="s">
        <v>262</v>
      </c>
    </row>
    <row r="50" spans="1:28">
      <c r="A50" s="124" t="s">
        <v>283</v>
      </c>
      <c r="B50" s="124" t="s">
        <v>28</v>
      </c>
      <c r="C50" s="124" t="s">
        <v>396</v>
      </c>
      <c r="D50">
        <f>'custom hire survey'!U256</f>
        <v>28</v>
      </c>
      <c r="E50">
        <f>'custom hire survey'!U257</f>
        <v>0</v>
      </c>
      <c r="F50">
        <f>'custom hire survey'!U258</f>
        <v>0</v>
      </c>
      <c r="G50">
        <f>'custom hire survey'!U259</f>
        <v>0</v>
      </c>
      <c r="H50" s="124"/>
      <c r="I50">
        <f>'custom hire survey'!U304</f>
        <v>29</v>
      </c>
      <c r="J50">
        <f>'custom hire survey'!U305</f>
        <v>0</v>
      </c>
      <c r="K50">
        <f>'custom hire survey'!U306</f>
        <v>0</v>
      </c>
      <c r="L50">
        <f>'custom hire survey'!U307</f>
        <v>0</v>
      </c>
      <c r="N50">
        <f>'custom hire survey'!U348</f>
        <v>0</v>
      </c>
      <c r="O50">
        <f>'custom hire survey'!U349</f>
        <v>0</v>
      </c>
      <c r="P50">
        <f>'custom hire survey'!U350</f>
        <v>0</v>
      </c>
      <c r="Q50">
        <f>'custom hire survey'!U351</f>
        <v>0</v>
      </c>
      <c r="S50">
        <f>'custom hire survey'!U392</f>
        <v>0</v>
      </c>
      <c r="T50">
        <f>'custom hire survey'!U393</f>
        <v>0</v>
      </c>
      <c r="U50">
        <f>'custom hire survey'!U394</f>
        <v>0</v>
      </c>
      <c r="V50">
        <f>'custom hire survey'!U395</f>
        <v>0</v>
      </c>
      <c r="Z50" t="str">
        <f t="shared" si="1"/>
        <v>AX</v>
      </c>
      <c r="AA50">
        <v>50</v>
      </c>
      <c r="AB50" t="s">
        <v>311</v>
      </c>
    </row>
    <row r="51" spans="1:28">
      <c r="A51" s="124" t="s">
        <v>284</v>
      </c>
      <c r="B51" s="124" t="s">
        <v>28</v>
      </c>
      <c r="C51" s="124" t="s">
        <v>37</v>
      </c>
      <c r="D51">
        <f>'custom hire survey'!V256</f>
        <v>-427.27467496708584</v>
      </c>
      <c r="E51">
        <f>'custom hire survey'!V257</f>
        <v>0.3312866400069821</v>
      </c>
      <c r="F51">
        <f>'custom hire survey'!V258</f>
        <v>-1.7962584898497489</v>
      </c>
      <c r="G51">
        <f>'custom hire survey'!V259</f>
        <v>0.21363196256339415</v>
      </c>
      <c r="H51" s="124"/>
      <c r="I51">
        <f>'custom hire survey'!V304</f>
        <v>-631.81185329446328</v>
      </c>
      <c r="J51">
        <f>'custom hire survey'!V305</f>
        <v>0.36056336698207248</v>
      </c>
      <c r="K51">
        <f>'custom hire survey'!V306</f>
        <v>-2.8641395059177071</v>
      </c>
      <c r="L51">
        <f>'custom hire survey'!V307</f>
        <v>0.31569636130993262</v>
      </c>
      <c r="N51">
        <f>'custom hire survey'!V348</f>
        <v>736.24961738231514</v>
      </c>
      <c r="O51">
        <f>'custom hire survey'!V349</f>
        <v>0.39012433188715184</v>
      </c>
      <c r="P51">
        <f>'custom hire survey'!V350</f>
        <v>-0.51481884265464561</v>
      </c>
      <c r="Q51">
        <f>'custom hire survey'!V351</f>
        <v>-0.37021949066670279</v>
      </c>
      <c r="S51">
        <f>'custom hire survey'!V392</f>
        <v>435.18845890362854</v>
      </c>
      <c r="T51">
        <f>'custom hire survey'!V393</f>
        <v>0.35790958727791833</v>
      </c>
      <c r="U51">
        <f>'custom hire survey'!V394</f>
        <v>-2.2489980472674693</v>
      </c>
      <c r="V51">
        <f>'custom hire survey'!V395</f>
        <v>-0.21745863464173623</v>
      </c>
      <c r="Z51" t="str">
        <f t="shared" si="1"/>
        <v>AY</v>
      </c>
      <c r="AA51">
        <v>51</v>
      </c>
      <c r="AB51" t="s">
        <v>263</v>
      </c>
    </row>
    <row r="52" spans="1:28">
      <c r="A52" s="124" t="s">
        <v>285</v>
      </c>
      <c r="B52" s="124" t="s">
        <v>28</v>
      </c>
      <c r="C52" s="124" t="s">
        <v>260</v>
      </c>
      <c r="D52">
        <f>'custom hire survey'!W256</f>
        <v>0</v>
      </c>
      <c r="E52">
        <f>'custom hire survey'!W257</f>
        <v>0</v>
      </c>
      <c r="F52">
        <f>'custom hire survey'!W258</f>
        <v>0</v>
      </c>
      <c r="G52">
        <f>'custom hire survey'!W259</f>
        <v>0</v>
      </c>
      <c r="H52" s="124"/>
      <c r="I52">
        <f>'custom hire survey'!W304</f>
        <v>0</v>
      </c>
      <c r="J52">
        <f>'custom hire survey'!W305</f>
        <v>0</v>
      </c>
      <c r="K52">
        <f>'custom hire survey'!W306</f>
        <v>0</v>
      </c>
      <c r="L52">
        <f>'custom hire survey'!W307</f>
        <v>0</v>
      </c>
      <c r="N52">
        <f>'custom hire survey'!W348</f>
        <v>0</v>
      </c>
      <c r="O52">
        <f>'custom hire survey'!W349</f>
        <v>0</v>
      </c>
      <c r="P52">
        <f>'custom hire survey'!W350</f>
        <v>0</v>
      </c>
      <c r="Q52">
        <f>'custom hire survey'!W351</f>
        <v>0</v>
      </c>
      <c r="S52">
        <f>'custom hire survey'!W392</f>
        <v>0</v>
      </c>
      <c r="T52">
        <f>'custom hire survey'!W393</f>
        <v>0</v>
      </c>
      <c r="U52">
        <f>'custom hire survey'!W394</f>
        <v>0</v>
      </c>
      <c r="V52">
        <f>'custom hire survey'!W395</f>
        <v>0</v>
      </c>
      <c r="Z52" t="str">
        <f t="shared" si="1"/>
        <v>AZ</v>
      </c>
      <c r="AA52">
        <v>52</v>
      </c>
      <c r="AB52" t="s">
        <v>312</v>
      </c>
    </row>
    <row r="53" spans="1:28">
      <c r="A53" s="124" t="s">
        <v>286</v>
      </c>
      <c r="B53" s="124" t="s">
        <v>28</v>
      </c>
      <c r="C53" s="124" t="s">
        <v>397</v>
      </c>
      <c r="D53">
        <f>'custom hire survey'!X256</f>
        <v>0</v>
      </c>
      <c r="E53">
        <f>'custom hire survey'!X257</f>
        <v>0</v>
      </c>
      <c r="F53">
        <f>'custom hire survey'!X258</f>
        <v>0</v>
      </c>
      <c r="G53">
        <f>'custom hire survey'!X259</f>
        <v>0</v>
      </c>
      <c r="H53" s="124"/>
      <c r="I53">
        <f>'custom hire survey'!X304</f>
        <v>0</v>
      </c>
      <c r="J53">
        <f>'custom hire survey'!X305</f>
        <v>0</v>
      </c>
      <c r="K53">
        <f>'custom hire survey'!X306</f>
        <v>0</v>
      </c>
      <c r="L53">
        <f>'custom hire survey'!X307</f>
        <v>0</v>
      </c>
      <c r="N53">
        <f>'custom hire survey'!X348</f>
        <v>0</v>
      </c>
      <c r="O53">
        <f>'custom hire survey'!X349</f>
        <v>0</v>
      </c>
      <c r="P53">
        <f>'custom hire survey'!X350</f>
        <v>0</v>
      </c>
      <c r="Q53">
        <f>'custom hire survey'!X351</f>
        <v>0</v>
      </c>
      <c r="S53">
        <f>'custom hire survey'!X392</f>
        <v>0</v>
      </c>
      <c r="T53">
        <f>'custom hire survey'!X393</f>
        <v>0</v>
      </c>
      <c r="U53">
        <f>'custom hire survey'!X394</f>
        <v>0</v>
      </c>
      <c r="V53">
        <f>'custom hire survey'!X395</f>
        <v>0</v>
      </c>
      <c r="Z53" t="str">
        <f>"B"&amp; Z1</f>
        <v>BA</v>
      </c>
      <c r="AA53">
        <v>53</v>
      </c>
      <c r="AB53" t="s">
        <v>313</v>
      </c>
    </row>
    <row r="54" spans="1:28">
      <c r="A54" s="124" t="s">
        <v>354</v>
      </c>
      <c r="B54" s="124" t="s">
        <v>28</v>
      </c>
      <c r="C54" s="124" t="s">
        <v>398</v>
      </c>
      <c r="D54">
        <f>'custom hire survey'!CP256</f>
        <v>11.133118891841002</v>
      </c>
      <c r="E54">
        <f>'custom hire survey'!CP257</f>
        <v>7.557574696733467E-2</v>
      </c>
      <c r="F54">
        <f>'custom hire survey'!CP258</f>
        <v>-7.650643978317459E-2</v>
      </c>
      <c r="G54">
        <f>'custom hire survey'!CP259</f>
        <v>-5.3752583078710602E-3</v>
      </c>
      <c r="H54" s="124"/>
      <c r="I54">
        <f>'custom hire survey'!CP304</f>
        <v>69.96106363554442</v>
      </c>
      <c r="J54">
        <f>'custom hire survey'!CP305</f>
        <v>8.3117495745651096E-2</v>
      </c>
      <c r="K54">
        <f>'custom hire survey'!CP306</f>
        <v>-9.9240555234624245E-2</v>
      </c>
      <c r="L54">
        <f>'custom hire survey'!CP307</f>
        <v>-3.50123221025163E-2</v>
      </c>
      <c r="N54">
        <f>'custom hire survey'!CP348</f>
        <v>-129.14515815084539</v>
      </c>
      <c r="O54">
        <f>'custom hire survey'!CP349</f>
        <v>6.2046493001797105E-2</v>
      </c>
      <c r="P54">
        <f>'custom hire survey'!CP350</f>
        <v>-0.1221374667461137</v>
      </c>
      <c r="Q54">
        <f>'custom hire survey'!CP351</f>
        <v>6.513574539991554E-2</v>
      </c>
      <c r="S54">
        <f>'custom hire survey'!CP392</f>
        <v>-178.88826704328284</v>
      </c>
      <c r="T54">
        <f>'custom hire survey'!CP393</f>
        <v>4.8600786012097191E-2</v>
      </c>
      <c r="U54">
        <f>'custom hire survey'!CP394</f>
        <v>-1.3453626712309104E-2</v>
      </c>
      <c r="V54">
        <f>'custom hire survey'!CP395</f>
        <v>9.0408712164765204E-2</v>
      </c>
      <c r="Z54" t="str">
        <f t="shared" ref="Z54:Z78" si="2">"B"&amp; Z2</f>
        <v>BB</v>
      </c>
      <c r="AA54">
        <v>54</v>
      </c>
      <c r="AB54" t="s">
        <v>314</v>
      </c>
    </row>
    <row r="55" spans="1:28">
      <c r="A55" s="124" t="s">
        <v>287</v>
      </c>
      <c r="B55" s="124" t="s">
        <v>39</v>
      </c>
      <c r="C55" s="124" t="s">
        <v>40</v>
      </c>
      <c r="D55">
        <f>'custom hire survey'!Y256</f>
        <v>996.5470162501025</v>
      </c>
      <c r="E55">
        <f>'custom hire survey'!Y257</f>
        <v>0.26413362448434496</v>
      </c>
      <c r="F55">
        <f>'custom hire survey'!Y258</f>
        <v>0.59612888424448152</v>
      </c>
      <c r="G55">
        <f>'custom hire survey'!Y259</f>
        <v>-0.49974878809818651</v>
      </c>
      <c r="H55" s="124"/>
      <c r="I55">
        <f>'custom hire survey'!Y304</f>
        <v>1739.6692934688763</v>
      </c>
      <c r="J55">
        <f>'custom hire survey'!Y305</f>
        <v>0.38518149498849735</v>
      </c>
      <c r="K55">
        <f>'custom hire survey'!Y306</f>
        <v>0.57757638974538839</v>
      </c>
      <c r="L55">
        <f>'custom hire survey'!Y307</f>
        <v>-0.87461307101811259</v>
      </c>
      <c r="N55">
        <f>'custom hire survey'!Y348</f>
        <v>975.90094115780835</v>
      </c>
      <c r="O55">
        <f>'custom hire survey'!Y349</f>
        <v>0.26148397650461247</v>
      </c>
      <c r="P55">
        <f>'custom hire survey'!Y350</f>
        <v>0.75957194564235231</v>
      </c>
      <c r="Q55">
        <f>'custom hire survey'!Y351</f>
        <v>-0.48954540950527931</v>
      </c>
      <c r="S55">
        <f>'custom hire survey'!Y392</f>
        <v>196.82009616335225</v>
      </c>
      <c r="T55">
        <f>'custom hire survey'!Y393</f>
        <v>0.12873000030378404</v>
      </c>
      <c r="U55">
        <f>'custom hire survey'!Y394</f>
        <v>0.40187990815056984</v>
      </c>
      <c r="V55">
        <f>'custom hire survey'!Y395</f>
        <v>-9.5984991588814766E-2</v>
      </c>
      <c r="Z55" t="str">
        <f t="shared" si="2"/>
        <v>BC</v>
      </c>
      <c r="AA55">
        <v>55</v>
      </c>
      <c r="AB55" t="s">
        <v>315</v>
      </c>
    </row>
    <row r="56" spans="1:28">
      <c r="A56" s="124" t="s">
        <v>290</v>
      </c>
      <c r="B56" s="124" t="s">
        <v>39</v>
      </c>
      <c r="C56" s="124" t="s">
        <v>41</v>
      </c>
      <c r="D56">
        <f>'custom hire survey'!AB256</f>
        <v>754.98830015973385</v>
      </c>
      <c r="E56">
        <f>'custom hire survey'!AB257</f>
        <v>0.24523896236153356</v>
      </c>
      <c r="F56">
        <f>'custom hire survey'!AB258</f>
        <v>0.61612908518624065</v>
      </c>
      <c r="G56">
        <f>'custom hire survey'!AB259</f>
        <v>-0.37870098023778198</v>
      </c>
      <c r="H56" s="124"/>
      <c r="I56">
        <f>'custom hire survey'!AB304</f>
        <v>1189.2232104857226</v>
      </c>
      <c r="J56">
        <f>'custom hire survey'!AB305</f>
        <v>0.30812834896733521</v>
      </c>
      <c r="K56">
        <f>'custom hire survey'!AB306</f>
        <v>0.88211652998887624</v>
      </c>
      <c r="L56">
        <f>'custom hire survey'!AB307</f>
        <v>-0.59769190084584234</v>
      </c>
      <c r="N56">
        <f>'custom hire survey'!AB348</f>
        <v>387.28755579159417</v>
      </c>
      <c r="O56">
        <f>'custom hire survey'!AB349</f>
        <v>0.18786234125663928</v>
      </c>
      <c r="P56">
        <f>'custom hire survey'!AB350</f>
        <v>0.62761868070129501</v>
      </c>
      <c r="Q56">
        <f>'custom hire survey'!AB351</f>
        <v>-0.19317941415326104</v>
      </c>
      <c r="S56">
        <f>'custom hire survey'!AB392</f>
        <v>1036.0966930200516</v>
      </c>
      <c r="T56">
        <f>'custom hire survey'!AB393</f>
        <v>0.31549761354154365</v>
      </c>
      <c r="U56">
        <f>'custom hire survey'!AB394</f>
        <v>-7.9650075111301122E-2</v>
      </c>
      <c r="V56">
        <f>'custom hire survey'!AB395</f>
        <v>-0.52103592378201913</v>
      </c>
      <c r="Z56" t="str">
        <f t="shared" si="2"/>
        <v>BD</v>
      </c>
      <c r="AA56">
        <v>56</v>
      </c>
      <c r="AB56" t="s">
        <v>316</v>
      </c>
    </row>
    <row r="57" spans="1:28">
      <c r="A57" s="124" t="s">
        <v>293</v>
      </c>
      <c r="B57" s="124" t="s">
        <v>39</v>
      </c>
      <c r="C57" s="124" t="s">
        <v>42</v>
      </c>
      <c r="D57">
        <f>'custom hire survey'!AE256</f>
        <v>1006.4739744719695</v>
      </c>
      <c r="E57">
        <f>'custom hire survey'!AE257</f>
        <v>0.22806419230028277</v>
      </c>
      <c r="F57">
        <f>'custom hire survey'!AE258</f>
        <v>1.0909219093148914</v>
      </c>
      <c r="G57">
        <f>'custom hire survey'!AE259</f>
        <v>-0.50461560206208778</v>
      </c>
      <c r="H57" s="124"/>
      <c r="I57">
        <f>'custom hire survey'!AE304</f>
        <v>1189.58348706278</v>
      </c>
      <c r="J57">
        <f>'custom hire survey'!AE305</f>
        <v>0.23023907331970825</v>
      </c>
      <c r="K57">
        <f>'custom hire survey'!AE306</f>
        <v>2.0381447267143149</v>
      </c>
      <c r="L57">
        <f>'custom hire survey'!AE307</f>
        <v>-0.59699637693984287</v>
      </c>
      <c r="N57">
        <f>'custom hire survey'!AE348</f>
        <v>1407.602809386573</v>
      </c>
      <c r="O57">
        <f>'custom hire survey'!AE349</f>
        <v>0.29033277800260143</v>
      </c>
      <c r="P57">
        <f>'custom hire survey'!AE350</f>
        <v>1.4047245012379987</v>
      </c>
      <c r="Q57">
        <f>'custom hire survey'!AE351</f>
        <v>-0.70735758775401592</v>
      </c>
      <c r="S57">
        <f>'custom hire survey'!AE392</f>
        <v>541.33628972166798</v>
      </c>
      <c r="T57">
        <f>'custom hire survey'!AE393</f>
        <v>0.1733149420812285</v>
      </c>
      <c r="U57">
        <f>'custom hire survey'!AE394</f>
        <v>0.61510536012137174</v>
      </c>
      <c r="V57">
        <f>'custom hire survey'!AE395</f>
        <v>-0.27022991910263594</v>
      </c>
      <c r="Z57" t="str">
        <f t="shared" si="2"/>
        <v>BE</v>
      </c>
      <c r="AA57">
        <v>57</v>
      </c>
      <c r="AB57" t="s">
        <v>317</v>
      </c>
    </row>
    <row r="58" spans="1:28">
      <c r="A58" s="124" t="s">
        <v>296</v>
      </c>
      <c r="B58" s="124" t="s">
        <v>39</v>
      </c>
      <c r="C58" s="124" t="s">
        <v>43</v>
      </c>
      <c r="D58">
        <f>'custom hire survey'!AH256</f>
        <v>621.64151238755687</v>
      </c>
      <c r="E58">
        <f>'custom hire survey'!AH257</f>
        <v>0.20600638156687509</v>
      </c>
      <c r="F58">
        <f>'custom hire survey'!AH258</f>
        <v>0.54487676466593293</v>
      </c>
      <c r="G58">
        <f>'custom hire survey'!AH259</f>
        <v>-0.31100468708446233</v>
      </c>
      <c r="H58" s="124"/>
      <c r="I58">
        <f>'custom hire survey'!AH304</f>
        <v>-228.43180106293593</v>
      </c>
      <c r="J58">
        <f>'custom hire survey'!AH305</f>
        <v>0.15119959013084222</v>
      </c>
      <c r="K58">
        <f>'custom hire survey'!AH306</f>
        <v>-0.14778301873522892</v>
      </c>
      <c r="L58">
        <f>'custom hire survey'!AH307</f>
        <v>0.11574226313662019</v>
      </c>
      <c r="N58">
        <f>'custom hire survey'!AH348</f>
        <v>915.44873134180784</v>
      </c>
      <c r="O58">
        <f>'custom hire survey'!AH349</f>
        <v>0.25898531984134798</v>
      </c>
      <c r="P58">
        <f>'custom hire survey'!AH350</f>
        <v>0.8154300578990884</v>
      </c>
      <c r="Q58">
        <f>'custom hire survey'!AH351</f>
        <v>-0.45967291621906592</v>
      </c>
      <c r="S58">
        <f>'custom hire survey'!AH392</f>
        <v>669.83655401598764</v>
      </c>
      <c r="T58">
        <f>'custom hire survey'!AH393</f>
        <v>0.17982339293017083</v>
      </c>
      <c r="U58">
        <f>'custom hire survey'!AH394</f>
        <v>0.81772678761857465</v>
      </c>
      <c r="V58">
        <f>'custom hire survey'!AH395</f>
        <v>-0.33450517482415254</v>
      </c>
      <c r="Z58" t="str">
        <f t="shared" si="2"/>
        <v>BF</v>
      </c>
      <c r="AA58">
        <v>58</v>
      </c>
      <c r="AB58" t="s">
        <v>318</v>
      </c>
    </row>
    <row r="59" spans="1:28">
      <c r="A59" s="124" t="s">
        <v>299</v>
      </c>
      <c r="B59" s="124" t="s">
        <v>39</v>
      </c>
      <c r="C59" s="124" t="s">
        <v>44</v>
      </c>
      <c r="D59">
        <f>'custom hire survey'!AK256</f>
        <v>-3757.8868776548275</v>
      </c>
      <c r="E59">
        <f>'custom hire survey'!AK257</f>
        <v>-0.20184283870229344</v>
      </c>
      <c r="F59">
        <f>'custom hire survey'!AK258</f>
        <v>1.5971848526299477</v>
      </c>
      <c r="G59">
        <f>'custom hire survey'!AK259</f>
        <v>1.8919425662933811</v>
      </c>
      <c r="H59" s="124"/>
      <c r="I59">
        <f>'custom hire survey'!AK304</f>
        <v>-3531.6036867178304</v>
      </c>
      <c r="J59">
        <f>'custom hire survey'!AK305</f>
        <v>-0.19529854195337568</v>
      </c>
      <c r="K59">
        <f>'custom hire survey'!AK306</f>
        <v>4.6045655388586413</v>
      </c>
      <c r="L59">
        <f>'custom hire survey'!AK307</f>
        <v>1.7764484085834382</v>
      </c>
      <c r="N59">
        <f>'custom hire survey'!AK348</f>
        <v>-8045.9743715088243</v>
      </c>
      <c r="O59">
        <f>'custom hire survey'!AK349</f>
        <v>-0.55676083952007072</v>
      </c>
      <c r="P59">
        <f>'custom hire survey'!AK350</f>
        <v>-0.27664970277453682</v>
      </c>
      <c r="Q59">
        <f>'custom hire survey'!AK351</f>
        <v>4.0452603287251048</v>
      </c>
      <c r="S59">
        <f>'custom hire survey'!AK392</f>
        <v>-3742.7310164927735</v>
      </c>
      <c r="T59">
        <f>'custom hire survey'!AK393</f>
        <v>0.12106388120730498</v>
      </c>
      <c r="U59">
        <f>'custom hire survey'!AK394</f>
        <v>-6.2100522623200316</v>
      </c>
      <c r="V59">
        <f>'custom hire survey'!AK395</f>
        <v>1.8765950266264391</v>
      </c>
      <c r="Z59" t="str">
        <f t="shared" si="2"/>
        <v>BG</v>
      </c>
      <c r="AA59">
        <v>59</v>
      </c>
      <c r="AB59" t="s">
        <v>319</v>
      </c>
    </row>
    <row r="60" spans="1:28">
      <c r="A60" s="124" t="s">
        <v>377</v>
      </c>
      <c r="B60" s="124" t="s">
        <v>45</v>
      </c>
      <c r="C60" t="s">
        <v>46</v>
      </c>
      <c r="D60">
        <f>'custom hire survey'!DM256</f>
        <v>327.38441179196855</v>
      </c>
      <c r="E60">
        <f>'custom hire survey'!DM257</f>
        <v>0.10349883192993606</v>
      </c>
      <c r="F60">
        <f>'custom hire survey'!DM258</f>
        <v>1.2478286425228293</v>
      </c>
      <c r="G60">
        <f>'custom hire survey'!DM259</f>
        <v>-0.16367477024198343</v>
      </c>
      <c r="H60" s="124"/>
      <c r="I60">
        <f>'custom hire survey'!DM304</f>
        <v>-250.59445602441281</v>
      </c>
      <c r="J60">
        <f>'custom hire survey'!DM305</f>
        <v>-5.7900255454123722E-3</v>
      </c>
      <c r="K60">
        <f>'custom hire survey'!DM306</f>
        <v>1.1095758122298065</v>
      </c>
      <c r="L60">
        <f>'custom hire survey'!DM307</f>
        <v>0.12861818992416829</v>
      </c>
      <c r="N60">
        <f>'custom hire survey'!DM348</f>
        <v>778.24638358995014</v>
      </c>
      <c r="O60">
        <f>'custom hire survey'!DM349</f>
        <v>0.11944270633011418</v>
      </c>
      <c r="P60">
        <f>'custom hire survey'!DM350</f>
        <v>1.432063170755886</v>
      </c>
      <c r="Q60">
        <f>'custom hire survey'!DM351</f>
        <v>-0.38983471288748645</v>
      </c>
      <c r="S60">
        <f>'custom hire survey'!DM392</f>
        <v>203.58813710317037</v>
      </c>
      <c r="T60">
        <f>'custom hire survey'!DM393</f>
        <v>0.17803117866082352</v>
      </c>
      <c r="U60">
        <f>'custom hire survey'!DM394</f>
        <v>0.11676688496938989</v>
      </c>
      <c r="V60">
        <f>'custom hire survey'!DM395</f>
        <v>-0.10325101487871109</v>
      </c>
      <c r="Z60" t="str">
        <f t="shared" si="2"/>
        <v>BH</v>
      </c>
      <c r="AA60">
        <v>60</v>
      </c>
      <c r="AB60" t="s">
        <v>320</v>
      </c>
    </row>
    <row r="61" spans="1:28">
      <c r="A61" s="124" t="s">
        <v>378</v>
      </c>
      <c r="B61" s="124" t="s">
        <v>45</v>
      </c>
      <c r="C61" t="s">
        <v>47</v>
      </c>
      <c r="D61">
        <f>'custom hire survey'!DN256</f>
        <v>-8807.6703609311826</v>
      </c>
      <c r="E61">
        <f>'custom hire survey'!DN257</f>
        <v>-0.79601647578654633</v>
      </c>
      <c r="F61">
        <f>'custom hire survey'!DN258</f>
        <v>6.8205623630485315</v>
      </c>
      <c r="G61">
        <f>'custom hire survey'!DN259</f>
        <v>4.4414722741331856</v>
      </c>
      <c r="H61" s="124"/>
      <c r="I61">
        <f>'custom hire survey'!DN304</f>
        <v>3535.8030198706065</v>
      </c>
      <c r="J61">
        <f>'custom hire survey'!DN305</f>
        <v>0.66507357424457791</v>
      </c>
      <c r="K61">
        <f>'custom hire survey'!DN306</f>
        <v>-0.6178939417454552</v>
      </c>
      <c r="L61">
        <f>'custom hire survey'!DN307</f>
        <v>-1.7594639231724669</v>
      </c>
      <c r="N61">
        <f>'custom hire survey'!DN348</f>
        <v>-7488.130412377669</v>
      </c>
      <c r="O61">
        <f>'custom hire survey'!DN349</f>
        <v>-0.95018747623917665</v>
      </c>
      <c r="P61">
        <f>'custom hire survey'!DN350</f>
        <v>9.7844899618303156</v>
      </c>
      <c r="Q61">
        <f>'custom hire survey'!DN351</f>
        <v>3.7861499740877647</v>
      </c>
      <c r="S61">
        <f>'custom hire survey'!DN392</f>
        <v>-2382.1719712863069</v>
      </c>
      <c r="T61">
        <f>'custom hire survey'!DN393</f>
        <v>0.16943669738878891</v>
      </c>
      <c r="U61">
        <f>'custom hire survey'!DN394</f>
        <v>4.3748931851374033</v>
      </c>
      <c r="V61">
        <f>'custom hire survey'!DN395</f>
        <v>1.206407313164682</v>
      </c>
      <c r="Z61" t="str">
        <f t="shared" si="2"/>
        <v>BI</v>
      </c>
      <c r="AA61">
        <v>61</v>
      </c>
      <c r="AB61" t="s">
        <v>321</v>
      </c>
    </row>
    <row r="62" spans="1:28">
      <c r="A62" s="124" t="s">
        <v>333</v>
      </c>
      <c r="B62" s="124" t="s">
        <v>45</v>
      </c>
      <c r="C62" t="s">
        <v>48</v>
      </c>
      <c r="D62">
        <f>'custom hire survey'!BU256</f>
        <v>68.750004895834223</v>
      </c>
      <c r="E62">
        <f>'custom hire survey'!BU257</f>
        <v>0.10453215885330876</v>
      </c>
      <c r="F62">
        <f>'custom hire survey'!BU258</f>
        <v>0.17365999702802298</v>
      </c>
      <c r="G62">
        <f>'custom hire survey'!BU259</f>
        <v>-3.3519890877502991E-2</v>
      </c>
      <c r="H62" s="124"/>
      <c r="I62">
        <f>'custom hire survey'!BU304</f>
        <v>303.75474962990353</v>
      </c>
      <c r="J62">
        <f>'custom hire survey'!BU305</f>
        <v>0.14313562042549277</v>
      </c>
      <c r="K62">
        <f>'custom hire survey'!BU306</f>
        <v>0.2867404911640305</v>
      </c>
      <c r="L62">
        <f>'custom hire survey'!BU307</f>
        <v>-0.15183688361982758</v>
      </c>
      <c r="N62">
        <f>'custom hire survey'!BU348</f>
        <v>151.82739528974491</v>
      </c>
      <c r="O62">
        <f>'custom hire survey'!BU349</f>
        <v>0.11045074685530988</v>
      </c>
      <c r="P62">
        <f>'custom hire survey'!BU350</f>
        <v>0.21233180682075362</v>
      </c>
      <c r="Q62">
        <f>'custom hire survey'!BU351</f>
        <v>-7.5346741166172404E-2</v>
      </c>
      <c r="S62">
        <f>'custom hire survey'!BU392</f>
        <v>-652.73151100298605</v>
      </c>
      <c r="T62">
        <f>'custom hire survey'!BU393</f>
        <v>1.3732311826624826E-2</v>
      </c>
      <c r="U62">
        <f>'custom hire survey'!BU394</f>
        <v>8.0468407812070625E-2</v>
      </c>
      <c r="V62">
        <f>'custom hire survey'!BU395</f>
        <v>0.32959863023347824</v>
      </c>
      <c r="Z62" t="str">
        <f t="shared" si="2"/>
        <v>BJ</v>
      </c>
      <c r="AA62">
        <v>62</v>
      </c>
      <c r="AB62" t="s">
        <v>322</v>
      </c>
    </row>
    <row r="63" spans="1:28">
      <c r="A63" s="124" t="s">
        <v>334</v>
      </c>
      <c r="B63" s="124" t="s">
        <v>45</v>
      </c>
      <c r="C63" t="s">
        <v>49</v>
      </c>
      <c r="D63">
        <f>'custom hire survey'!BV256</f>
        <v>246.58948323034517</v>
      </c>
      <c r="E63">
        <f>'custom hire survey'!BV257</f>
        <v>0.1304710012174175</v>
      </c>
      <c r="F63">
        <f>'custom hire survey'!BV258</f>
        <v>0.39568076013378423</v>
      </c>
      <c r="G63">
        <f>'custom hire survey'!BV259</f>
        <v>-0.1226468277325346</v>
      </c>
      <c r="H63" s="124"/>
      <c r="I63">
        <f>'custom hire survey'!BV304</f>
        <v>165.1615624168908</v>
      </c>
      <c r="J63">
        <f>'custom hire survey'!BV305</f>
        <v>0.10475516383840172</v>
      </c>
      <c r="K63">
        <f>'custom hire survey'!BV306</f>
        <v>0.69385758050914015</v>
      </c>
      <c r="L63">
        <f>'custom hire survey'!BV307</f>
        <v>-8.1170053444856352E-2</v>
      </c>
      <c r="N63">
        <f>'custom hire survey'!BV348</f>
        <v>-115.11443308547376</v>
      </c>
      <c r="O63">
        <f>'custom hire survey'!BV349</f>
        <v>0.11587620628172081</v>
      </c>
      <c r="P63">
        <f>'custom hire survey'!BV350</f>
        <v>4.514389292029318E-3</v>
      </c>
      <c r="Q63">
        <f>'custom hire survey'!BV351</f>
        <v>5.8566767747290423E-2</v>
      </c>
      <c r="S63">
        <f>'custom hire survey'!BV392</f>
        <v>-579.11275274482909</v>
      </c>
      <c r="T63">
        <f>'custom hire survey'!BV393</f>
        <v>-1.4924128779685488E-2</v>
      </c>
      <c r="U63">
        <f>'custom hire survey'!BV394</f>
        <v>0.52450500268646716</v>
      </c>
      <c r="V63">
        <f>'custom hire survey'!BV395</f>
        <v>0.29384519636947093</v>
      </c>
      <c r="Z63" t="str">
        <f t="shared" si="2"/>
        <v>BK</v>
      </c>
      <c r="AA63">
        <v>63</v>
      </c>
      <c r="AB63" t="s">
        <v>323</v>
      </c>
    </row>
    <row r="64" spans="1:28">
      <c r="A64" s="124" t="s">
        <v>335</v>
      </c>
      <c r="B64" s="124" t="s">
        <v>45</v>
      </c>
      <c r="C64" t="s">
        <v>50</v>
      </c>
      <c r="D64">
        <f>'custom hire survey'!BW256</f>
        <v>400.5676466348346</v>
      </c>
      <c r="E64">
        <f>'custom hire survey'!BW257</f>
        <v>0.13608720552372461</v>
      </c>
      <c r="F64">
        <f>'custom hire survey'!BW258</f>
        <v>0.36755239601301692</v>
      </c>
      <c r="G64">
        <f>'custom hire survey'!BW259</f>
        <v>-0.20022469433676404</v>
      </c>
      <c r="H64" s="124"/>
      <c r="I64">
        <f>'custom hire survey'!BW304</f>
        <v>199.23416272348635</v>
      </c>
      <c r="J64">
        <f>'custom hire survey'!BW305</f>
        <v>0.13689323809758969</v>
      </c>
      <c r="K64">
        <f>'custom hire survey'!BW306</f>
        <v>0.1975680323517108</v>
      </c>
      <c r="L64">
        <f>'custom hire survey'!BW307</f>
        <v>-9.9265624988237641E-2</v>
      </c>
      <c r="N64">
        <f>'custom hire survey'!BW348</f>
        <v>315.55438142991875</v>
      </c>
      <c r="O64">
        <f>'custom hire survey'!BW349</f>
        <v>0.12015377207516166</v>
      </c>
      <c r="P64">
        <f>'custom hire survey'!BW350</f>
        <v>0.34844123655861564</v>
      </c>
      <c r="Q64">
        <f>'custom hire survey'!BW351</f>
        <v>-0.15740575390427763</v>
      </c>
      <c r="S64">
        <f>'custom hire survey'!BW392</f>
        <v>102.25300775400663</v>
      </c>
      <c r="T64">
        <f>'custom hire survey'!BW393</f>
        <v>0.10084825027052426</v>
      </c>
      <c r="U64">
        <f>'custom hire survey'!BW394</f>
        <v>0.16367957392082388</v>
      </c>
      <c r="V64">
        <f>'custom hire survey'!BW395</f>
        <v>-4.9991294805666629E-2</v>
      </c>
      <c r="Z64" t="str">
        <f t="shared" si="2"/>
        <v>BL</v>
      </c>
      <c r="AA64">
        <v>64</v>
      </c>
      <c r="AB64" t="s">
        <v>324</v>
      </c>
    </row>
    <row r="65" spans="1:28">
      <c r="A65" s="124" t="s">
        <v>336</v>
      </c>
      <c r="B65" s="124" t="s">
        <v>45</v>
      </c>
      <c r="C65" t="s">
        <v>51</v>
      </c>
      <c r="D65">
        <f>'custom hire survey'!BX256</f>
        <v>193.25214642624039</v>
      </c>
      <c r="E65">
        <f>'custom hire survey'!BX257</f>
        <v>5.2410679491522331E-2</v>
      </c>
      <c r="F65">
        <f>'custom hire survey'!BX258</f>
        <v>0.17464337444102584</v>
      </c>
      <c r="G65">
        <f>'custom hire survey'!BX259</f>
        <v>-9.6815626846365119E-2</v>
      </c>
      <c r="H65" s="124"/>
      <c r="I65">
        <f>'custom hire survey'!BX304</f>
        <v>365.97303835332661</v>
      </c>
      <c r="J65">
        <f>'custom hire survey'!BX305</f>
        <v>6.9632655105826169E-2</v>
      </c>
      <c r="K65">
        <f>'custom hire survey'!BX306</f>
        <v>0.35122346517642927</v>
      </c>
      <c r="L65">
        <f>'custom hire survey'!BX307</f>
        <v>-0.18362048774675477</v>
      </c>
      <c r="N65">
        <f>'custom hire survey'!BX348</f>
        <v>2.5600359892839579</v>
      </c>
      <c r="O65">
        <f>'custom hire survey'!BX349</f>
        <v>3.0408252798888837E-2</v>
      </c>
      <c r="P65">
        <f>'custom hire survey'!BX350</f>
        <v>-3.2508200037166314E-3</v>
      </c>
      <c r="Q65">
        <f>'custom hire survey'!BX351</f>
        <v>-8.1446569803511333E-4</v>
      </c>
      <c r="S65">
        <f>'custom hire survey'!BX392</f>
        <v>210.46718124365341</v>
      </c>
      <c r="T65">
        <f>'custom hire survey'!BX393</f>
        <v>4.9994370284308587E-2</v>
      </c>
      <c r="U65">
        <f>'custom hire survey'!BX394</f>
        <v>0.30738034916879908</v>
      </c>
      <c r="V65">
        <f>'custom hire survey'!BX395</f>
        <v>-0.10543001713184123</v>
      </c>
      <c r="Z65" t="str">
        <f t="shared" si="2"/>
        <v>BM</v>
      </c>
      <c r="AA65">
        <v>65</v>
      </c>
      <c r="AB65" t="s">
        <v>325</v>
      </c>
    </row>
    <row r="66" spans="1:28">
      <c r="A66" s="124" t="s">
        <v>337</v>
      </c>
      <c r="B66" s="124" t="s">
        <v>45</v>
      </c>
      <c r="C66" t="s">
        <v>52</v>
      </c>
      <c r="D66">
        <f>'custom hire survey'!BY256</f>
        <v>63.739549082648374</v>
      </c>
      <c r="E66">
        <f>'custom hire survey'!BY257</f>
        <v>1.5153359992830146E-2</v>
      </c>
      <c r="F66">
        <f>'custom hire survey'!BY258</f>
        <v>6.5153079363066302E-2</v>
      </c>
      <c r="G66">
        <f>'custom hire survey'!BY259</f>
        <v>-3.2075001277175011E-2</v>
      </c>
      <c r="H66" s="124"/>
      <c r="I66">
        <f>'custom hire survey'!BY304</f>
        <v>80.716268050013198</v>
      </c>
      <c r="J66">
        <f>'custom hire survey'!BY305</f>
        <v>1.7124973323511709E-2</v>
      </c>
      <c r="K66">
        <f>'custom hire survey'!BY306</f>
        <v>7.0862905957370034E-2</v>
      </c>
      <c r="L66">
        <f>'custom hire survey'!BY307</f>
        <v>-4.0608545307568203E-2</v>
      </c>
      <c r="N66">
        <f>'custom hire survey'!BY348</f>
        <v>11.689106899689429</v>
      </c>
      <c r="O66">
        <f>'custom hire survey'!BY349</f>
        <v>8.5174541088916585E-3</v>
      </c>
      <c r="P66">
        <f>'custom hire survey'!BY350</f>
        <v>1.7569689744733916E-2</v>
      </c>
      <c r="Q66">
        <f>'custom hire survey'!BY351</f>
        <v>-5.8566782509074109E-3</v>
      </c>
      <c r="S66">
        <f>'custom hire survey'!BY392</f>
        <v>43.560057910578792</v>
      </c>
      <c r="T66">
        <f>'custom hire survey'!BY393</f>
        <v>1.159391054920913E-2</v>
      </c>
      <c r="U66">
        <f>'custom hire survey'!BY394</f>
        <v>0.11162677396780159</v>
      </c>
      <c r="V66">
        <f>'custom hire survey'!BY395</f>
        <v>-2.1925236504895786E-2</v>
      </c>
      <c r="Z66" t="str">
        <f t="shared" si="2"/>
        <v>BN</v>
      </c>
      <c r="AA66">
        <v>66</v>
      </c>
      <c r="AB66" t="s">
        <v>326</v>
      </c>
    </row>
    <row r="67" spans="1:28">
      <c r="A67" s="124" t="s">
        <v>338</v>
      </c>
      <c r="B67" s="124" t="s">
        <v>45</v>
      </c>
      <c r="C67" t="s">
        <v>53</v>
      </c>
      <c r="D67">
        <f>'custom hire survey'!BZ256</f>
        <v>84.559054058564755</v>
      </c>
      <c r="E67">
        <f>'custom hire survey'!BZ257</f>
        <v>1.7209775096303736E-2</v>
      </c>
      <c r="F67">
        <f>'custom hire survey'!BZ258</f>
        <v>0.11151198377821167</v>
      </c>
      <c r="G67">
        <f>'custom hire survey'!BZ259</f>
        <v>-4.2562837768496287E-2</v>
      </c>
      <c r="H67" s="124"/>
      <c r="I67">
        <f>'custom hire survey'!BZ304</f>
        <v>113.58460497096731</v>
      </c>
      <c r="J67">
        <f>'custom hire survey'!BZ305</f>
        <v>2.0010733047483679E-2</v>
      </c>
      <c r="K67">
        <f>'custom hire survey'!BZ306</f>
        <v>-4.4666735071526818E-3</v>
      </c>
      <c r="L67">
        <f>'custom hire survey'!BZ307</f>
        <v>-5.7010236428247776E-2</v>
      </c>
      <c r="N67">
        <f>'custom hire survey'!BZ348</f>
        <v>30.004377233243943</v>
      </c>
      <c r="O67">
        <f>'custom hire survey'!BZ349</f>
        <v>1.0815494470212577E-2</v>
      </c>
      <c r="P67">
        <f>'custom hire survey'!BZ350</f>
        <v>6.4223224490889783E-2</v>
      </c>
      <c r="Q67">
        <f>'custom hire survey'!BZ351</f>
        <v>-1.5062681813093518E-2</v>
      </c>
      <c r="S67">
        <f>'custom hire survey'!BZ392</f>
        <v>41.993431216301516</v>
      </c>
      <c r="T67">
        <f>'custom hire survey'!BZ393</f>
        <v>7.9233049195312991E-3</v>
      </c>
      <c r="U67">
        <f>'custom hire survey'!BZ394</f>
        <v>0.17339213080529753</v>
      </c>
      <c r="V67">
        <f>'custom hire survey'!BZ395</f>
        <v>-2.1073541784029801E-2</v>
      </c>
      <c r="Z67" t="str">
        <f t="shared" si="2"/>
        <v>BO</v>
      </c>
      <c r="AA67">
        <v>67</v>
      </c>
      <c r="AB67" t="s">
        <v>327</v>
      </c>
    </row>
    <row r="68" spans="1:28">
      <c r="A68" s="124" t="s">
        <v>339</v>
      </c>
      <c r="B68" s="124" t="s">
        <v>45</v>
      </c>
      <c r="C68" t="s">
        <v>54</v>
      </c>
      <c r="D68">
        <f>'custom hire survey'!CA256</f>
        <v>52.183126666924444</v>
      </c>
      <c r="E68">
        <f>'custom hire survey'!CA257</f>
        <v>8.5753855696650061E-2</v>
      </c>
      <c r="F68">
        <f>'custom hire survey'!CA258</f>
        <v>0.15642317531184025</v>
      </c>
      <c r="G68">
        <f>'custom hire survey'!CA259</f>
        <v>-2.5073100357790441E-2</v>
      </c>
      <c r="H68" s="124"/>
      <c r="I68">
        <f>'custom hire survey'!CA304</f>
        <v>372.73207152301097</v>
      </c>
      <c r="J68">
        <f>'custom hire survey'!CA305</f>
        <v>0.13722904770462521</v>
      </c>
      <c r="K68">
        <f>'custom hire survey'!CA306</f>
        <v>0.53951657394873531</v>
      </c>
      <c r="L68">
        <f>'custom hire survey'!CA307</f>
        <v>-0.18704120810480349</v>
      </c>
      <c r="N68">
        <f>'custom hire survey'!CA348</f>
        <v>21.021468653727361</v>
      </c>
      <c r="O68">
        <f>'custom hire survey'!CA349</f>
        <v>9.5727902187138086E-2</v>
      </c>
      <c r="P68">
        <f>'custom hire survey'!CA350</f>
        <v>-0.18826771437158091</v>
      </c>
      <c r="Q68">
        <f>'custom hire survey'!CA351</f>
        <v>-9.6816309981525642E-3</v>
      </c>
      <c r="S68">
        <f>'custom hire survey'!CA392</f>
        <v>-66.793325670087242</v>
      </c>
      <c r="T68">
        <f>'custom hire survey'!CA393</f>
        <v>5.6819051103246247E-2</v>
      </c>
      <c r="U68">
        <f>'custom hire survey'!CA394</f>
        <v>0.33801450566106644</v>
      </c>
      <c r="V68">
        <f>'custom hire survey'!CA395</f>
        <v>3.5197798102769712E-2</v>
      </c>
      <c r="Z68" t="str">
        <f t="shared" si="2"/>
        <v>BP</v>
      </c>
      <c r="AA68">
        <v>68</v>
      </c>
      <c r="AB68" t="s">
        <v>328</v>
      </c>
    </row>
    <row r="69" spans="1:28">
      <c r="A69" s="124" t="s">
        <v>340</v>
      </c>
      <c r="B69" s="124" t="s">
        <v>45</v>
      </c>
      <c r="C69" t="s">
        <v>55</v>
      </c>
      <c r="D69">
        <f>'custom hire survey'!CB256</f>
        <v>182.85220130312337</v>
      </c>
      <c r="E69">
        <f>'custom hire survey'!CB257</f>
        <v>8.8627817855804258E-2</v>
      </c>
      <c r="F69">
        <f>'custom hire survey'!CB258</f>
        <v>0.49479292572951544</v>
      </c>
      <c r="G69">
        <f>'custom hire survey'!CB259</f>
        <v>-9.0432425759979826E-2</v>
      </c>
      <c r="H69" s="124"/>
      <c r="I69">
        <f>'custom hire survey'!CB304</f>
        <v>241.96427404881672</v>
      </c>
      <c r="J69">
        <f>'custom hire survey'!CB305</f>
        <v>9.8244861622659413E-2</v>
      </c>
      <c r="K69">
        <f>'custom hire survey'!CB306</f>
        <v>0.71149663189853696</v>
      </c>
      <c r="L69">
        <f>'custom hire survey'!CB307</f>
        <v>-0.12051171148446872</v>
      </c>
      <c r="N69">
        <f>'custom hire survey'!CB348</f>
        <v>-9.1881073442714989</v>
      </c>
      <c r="O69">
        <f>'custom hire survey'!CB349</f>
        <v>8.6140052377506576E-2</v>
      </c>
      <c r="P69">
        <f>'custom hire survey'!CB350</f>
        <v>-0.14295318733531928</v>
      </c>
      <c r="Q69">
        <f>'custom hire survey'!CB351</f>
        <v>5.9738301011200605E-3</v>
      </c>
      <c r="S69">
        <f>'custom hire survey'!CB392</f>
        <v>97.028374176178318</v>
      </c>
      <c r="T69">
        <f>'custom hire survey'!CB393</f>
        <v>6.1568527463199949E-2</v>
      </c>
      <c r="U69">
        <f>'custom hire survey'!CB394</f>
        <v>0.84023573062599644</v>
      </c>
      <c r="V69">
        <f>'custom hire survey'!CB395</f>
        <v>-4.6865248992237145E-2</v>
      </c>
      <c r="Z69" t="str">
        <f t="shared" si="2"/>
        <v>BQ</v>
      </c>
      <c r="AA69">
        <v>69</v>
      </c>
      <c r="AB69" t="s">
        <v>329</v>
      </c>
    </row>
    <row r="70" spans="1:28">
      <c r="A70" s="124" t="s">
        <v>341</v>
      </c>
      <c r="B70" s="124" t="s">
        <v>45</v>
      </c>
      <c r="C70" t="s">
        <v>56</v>
      </c>
      <c r="D70">
        <f>'custom hire survey'!CC256</f>
        <v>-112.68872037371854</v>
      </c>
      <c r="E70">
        <f>'custom hire survey'!CC257</f>
        <v>9.2229202316664941E-2</v>
      </c>
      <c r="F70">
        <f>'custom hire survey'!CC258</f>
        <v>-4.6451794147691267E-2</v>
      </c>
      <c r="G70">
        <f>'custom hire survey'!CC259</f>
        <v>5.7331906215001414E-2</v>
      </c>
      <c r="H70" s="124"/>
      <c r="I70">
        <f>'custom hire survey'!CC304</f>
        <v>-70.99190985025524</v>
      </c>
      <c r="J70">
        <f>'custom hire survey'!CC305</f>
        <v>0.12413812943850266</v>
      </c>
      <c r="K70">
        <f>'custom hire survey'!CC306</f>
        <v>-3.8500719786465104E-2</v>
      </c>
      <c r="L70">
        <f>'custom hire survey'!CC307</f>
        <v>3.5529926646746812E-2</v>
      </c>
      <c r="N70">
        <f>'custom hire survey'!CC348</f>
        <v>456.4809777185452</v>
      </c>
      <c r="O70">
        <f>'custom hire survey'!CC349</f>
        <v>0.1665461770102119</v>
      </c>
      <c r="P70">
        <f>'custom hire survey'!CC350</f>
        <v>-2.7340430477716938E-2</v>
      </c>
      <c r="Q70">
        <f>'custom hire survey'!CC351</f>
        <v>-0.22940241444524001</v>
      </c>
      <c r="S70">
        <f>'custom hire survey'!CC392</f>
        <v>-574.59475854353025</v>
      </c>
      <c r="T70">
        <f>'custom hire survey'!CC393</f>
        <v>-1.5428864784684658E-2</v>
      </c>
      <c r="U70">
        <f>'custom hire survey'!CC394</f>
        <v>0.77849838168847985</v>
      </c>
      <c r="V70">
        <f>'custom hire survey'!CC395</f>
        <v>0.29103279354469974</v>
      </c>
      <c r="Z70" t="str">
        <f t="shared" si="2"/>
        <v>BR</v>
      </c>
      <c r="AA70">
        <v>70</v>
      </c>
      <c r="AB70" t="s">
        <v>330</v>
      </c>
    </row>
    <row r="71" spans="1:28">
      <c r="A71" s="124" t="s">
        <v>342</v>
      </c>
      <c r="B71" s="124" t="s">
        <v>45</v>
      </c>
      <c r="C71" t="s">
        <v>57</v>
      </c>
      <c r="D71">
        <f>'custom hire survey'!CD256</f>
        <v>164.44340968266638</v>
      </c>
      <c r="E71">
        <f>'custom hire survey'!CD257</f>
        <v>0.11721014281932336</v>
      </c>
      <c r="F71">
        <f>'custom hire survey'!CD258</f>
        <v>-0.1476254836737477</v>
      </c>
      <c r="G71">
        <f>'custom hire survey'!CD259</f>
        <v>-8.1295167073469496E-2</v>
      </c>
      <c r="H71" s="124"/>
      <c r="I71">
        <f>'custom hire survey'!CD304</f>
        <v>298.01252772297073</v>
      </c>
      <c r="J71">
        <f>'custom hire survey'!CD305</f>
        <v>0.12859346822555809</v>
      </c>
      <c r="K71">
        <f>'custom hire survey'!CD306</f>
        <v>0.27973566422720791</v>
      </c>
      <c r="L71">
        <f>'custom hire survey'!CD307</f>
        <v>-0.14879571783556883</v>
      </c>
      <c r="N71">
        <f>'custom hire survey'!CD348</f>
        <v>60.862900740639468</v>
      </c>
      <c r="O71">
        <f>'custom hire survey'!CD349</f>
        <v>0.11366423057894366</v>
      </c>
      <c r="P71">
        <f>'custom hire survey'!CD350</f>
        <v>-0.15377998299160928</v>
      </c>
      <c r="Q71">
        <f>'custom hire survey'!CD351</f>
        <v>-2.9724006697029362E-2</v>
      </c>
      <c r="S71">
        <f>'custom hire survey'!CD392</f>
        <v>1531.099031596885</v>
      </c>
      <c r="T71">
        <f>'custom hire survey'!CD393</f>
        <v>0.26765364556101168</v>
      </c>
      <c r="U71">
        <f>'custom hire survey'!CD394</f>
        <v>0.26499064941658235</v>
      </c>
      <c r="V71">
        <f>'custom hire survey'!CD395</f>
        <v>-0.76819162521236095</v>
      </c>
      <c r="Z71" t="str">
        <f t="shared" si="2"/>
        <v>BS</v>
      </c>
      <c r="AA71">
        <v>71</v>
      </c>
      <c r="AB71" t="s">
        <v>331</v>
      </c>
    </row>
    <row r="72" spans="1:28">
      <c r="A72" s="124" t="s">
        <v>343</v>
      </c>
      <c r="B72" s="124" t="s">
        <v>45</v>
      </c>
      <c r="C72" t="s">
        <v>58</v>
      </c>
      <c r="D72">
        <f>'custom hire survey'!CE256</f>
        <v>22.504407730307094</v>
      </c>
      <c r="E72">
        <f>'custom hire survey'!CE257</f>
        <v>3.3530037858411459E-2</v>
      </c>
      <c r="F72">
        <f>'custom hire survey'!CE258</f>
        <v>0.61489369797995153</v>
      </c>
      <c r="G72">
        <f>'custom hire survey'!CE259</f>
        <v>-6.8141481091341296E-3</v>
      </c>
      <c r="H72" s="124"/>
      <c r="I72">
        <f>'custom hire survey'!CE304</f>
        <v>115.16358627259784</v>
      </c>
      <c r="J72">
        <f>'custom hire survey'!CE305</f>
        <v>2.5316356449300838E-2</v>
      </c>
      <c r="K72">
        <f>'custom hire survey'!CE306</f>
        <v>0.96336740039318292</v>
      </c>
      <c r="L72">
        <f>'custom hire survey'!CE307</f>
        <v>-5.2487569835892714E-2</v>
      </c>
      <c r="N72">
        <f>'custom hire survey'!CE348</f>
        <v>438.28284071248942</v>
      </c>
      <c r="O72">
        <f>'custom hire survey'!CE349</f>
        <v>8.8318318988973105E-2</v>
      </c>
      <c r="P72">
        <f>'custom hire survey'!CE350</f>
        <v>0.58782086901881903</v>
      </c>
      <c r="Q72">
        <f>'custom hire survey'!CE351</f>
        <v>-0.21625212279173792</v>
      </c>
      <c r="S72">
        <f>'custom hire survey'!CE392</f>
        <v>-1502.2084138371706</v>
      </c>
      <c r="T72">
        <f>'custom hire survey'!CE393</f>
        <v>-0.15181708718596751</v>
      </c>
      <c r="U72">
        <f>'custom hire survey'!CE394</f>
        <v>0.36485265298759256</v>
      </c>
      <c r="V72">
        <f>'custom hire survey'!CE395</f>
        <v>0.75985254739605101</v>
      </c>
      <c r="Z72" t="str">
        <f t="shared" si="2"/>
        <v>BT</v>
      </c>
      <c r="AA72">
        <v>72</v>
      </c>
      <c r="AB72" t="s">
        <v>332</v>
      </c>
    </row>
    <row r="73" spans="1:28">
      <c r="A73" s="124" t="s">
        <v>344</v>
      </c>
      <c r="B73" s="124" t="s">
        <v>45</v>
      </c>
      <c r="C73" t="s">
        <v>59</v>
      </c>
      <c r="D73">
        <f>'custom hire survey'!CF256</f>
        <v>15.822951235353429</v>
      </c>
      <c r="E73">
        <f>'custom hire survey'!CF257</f>
        <v>1.0258805944813076E-2</v>
      </c>
      <c r="F73">
        <f>'custom hire survey'!CF258</f>
        <v>3.9233569906022329E-2</v>
      </c>
      <c r="G73">
        <f>'custom hire survey'!CF259</f>
        <v>-8.0214835603130905E-3</v>
      </c>
      <c r="H73" s="124"/>
      <c r="I73">
        <f>'custom hire survey'!CF304</f>
        <v>-49.112742160807421</v>
      </c>
      <c r="J73">
        <f>'custom hire survey'!CF305</f>
        <v>3.1136513610626171E-3</v>
      </c>
      <c r="K73">
        <f>'custom hire survey'!CF306</f>
        <v>-9.1129087306476425E-3</v>
      </c>
      <c r="L73">
        <f>'custom hire survey'!CF307</f>
        <v>2.4665374209752067E-2</v>
      </c>
      <c r="N73">
        <f>'custom hire survey'!CF348</f>
        <v>60.232139988847088</v>
      </c>
      <c r="O73">
        <f>'custom hire survey'!CF349</f>
        <v>1.6555658784481415E-2</v>
      </c>
      <c r="P73">
        <f>'custom hire survey'!CF350</f>
        <v>2.0637989825620998E-2</v>
      </c>
      <c r="Q73">
        <f>'custom hire survey'!CF351</f>
        <v>-3.036966753412854E-2</v>
      </c>
      <c r="S73">
        <f>'custom hire survey'!CF392</f>
        <v>24.94598281169722</v>
      </c>
      <c r="T73">
        <f>'custom hire survey'!CF393</f>
        <v>1.1931191397702221E-2</v>
      </c>
      <c r="U73">
        <f>'custom hire survey'!CF394</f>
        <v>1.3661651309788993E-2</v>
      </c>
      <c r="V73">
        <f>'custom hire survey'!CF395</f>
        <v>-1.2597179043924879E-2</v>
      </c>
      <c r="Z73" t="str">
        <f t="shared" si="2"/>
        <v>BU</v>
      </c>
      <c r="AA73">
        <v>73</v>
      </c>
      <c r="AB73" t="s">
        <v>333</v>
      </c>
    </row>
    <row r="74" spans="1:28">
      <c r="A74" s="124" t="s">
        <v>348</v>
      </c>
      <c r="B74" s="124" t="s">
        <v>45</v>
      </c>
      <c r="C74" t="s">
        <v>60</v>
      </c>
      <c r="D74">
        <f>'custom hire survey'!CJ256</f>
        <v>540.10082665213167</v>
      </c>
      <c r="E74">
        <f>'custom hire survey'!CJ257</f>
        <v>6.9651089700990945E-2</v>
      </c>
      <c r="F74">
        <f>'custom hire survey'!CJ258</f>
        <v>0.59853303469664187</v>
      </c>
      <c r="G74">
        <f>'custom hire survey'!CJ259</f>
        <v>-0.27081097205116766</v>
      </c>
      <c r="H74" s="124"/>
      <c r="I74">
        <f>'custom hire survey'!CJ304</f>
        <v>82.765812401955884</v>
      </c>
      <c r="J74">
        <f>'custom hire survey'!CJ305</f>
        <v>3.3396864131315186E-2</v>
      </c>
      <c r="K74">
        <f>'custom hire survey'!CJ306</f>
        <v>0.44122439786647299</v>
      </c>
      <c r="L74">
        <f>'custom hire survey'!CJ307</f>
        <v>-4.1151053546353948E-2</v>
      </c>
      <c r="N74">
        <f>'custom hire survey'!CJ348</f>
        <v>89.337450635631484</v>
      </c>
      <c r="O74">
        <f>'custom hire survey'!CJ349</f>
        <v>-9.2392348731327421E-3</v>
      </c>
      <c r="P74">
        <f>'custom hire survey'!CJ350</f>
        <v>1.0844292800833255</v>
      </c>
      <c r="Q74">
        <f>'custom hire survey'!CJ351</f>
        <v>-4.3774922754884975E-2</v>
      </c>
      <c r="S74">
        <f>'custom hire survey'!CJ392</f>
        <v>941.93975391004813</v>
      </c>
      <c r="T74">
        <f>'custom hire survey'!CJ393</f>
        <v>0.12301717374693241</v>
      </c>
      <c r="U74">
        <f>'custom hire survey'!CJ394</f>
        <v>0.37571636909430534</v>
      </c>
      <c r="V74">
        <f>'custom hire survey'!CJ395</f>
        <v>-0.47289055742420288</v>
      </c>
      <c r="Z74" t="str">
        <f t="shared" si="2"/>
        <v>BV</v>
      </c>
      <c r="AA74">
        <v>74</v>
      </c>
      <c r="AB74" t="s">
        <v>334</v>
      </c>
    </row>
    <row r="75" spans="1:28">
      <c r="A75" s="124" t="s">
        <v>349</v>
      </c>
      <c r="B75" s="124" t="s">
        <v>45</v>
      </c>
      <c r="C75" t="s">
        <v>61</v>
      </c>
      <c r="D75">
        <f>'custom hire survey'!CK256</f>
        <v>-308.10972532012642</v>
      </c>
      <c r="E75">
        <f>'custom hire survey'!CK257</f>
        <v>7.0564286842768317E-2</v>
      </c>
      <c r="F75">
        <f>'custom hire survey'!CK258</f>
        <v>0.16535018648925826</v>
      </c>
      <c r="G75">
        <f>'custom hire survey'!CK259</f>
        <v>0.15420459724702135</v>
      </c>
      <c r="H75" s="124"/>
      <c r="I75">
        <f>'custom hire survey'!CK304</f>
        <v>1117.2935291186379</v>
      </c>
      <c r="J75">
        <f>'custom hire survey'!CK305</f>
        <v>0.29798329141107849</v>
      </c>
      <c r="K75">
        <f>'custom hire survey'!CK306</f>
        <v>-1.642650496845893</v>
      </c>
      <c r="L75">
        <f>'custom hire survey'!CK307</f>
        <v>-0.56413066672501055</v>
      </c>
      <c r="N75">
        <f>'custom hire survey'!CK348</f>
        <v>-148.4544538625405</v>
      </c>
      <c r="O75">
        <f>'custom hire survey'!CK349</f>
        <v>0.12339486681043915</v>
      </c>
      <c r="P75">
        <f>'custom hire survey'!CK350</f>
        <v>-0.67058129835159175</v>
      </c>
      <c r="Q75">
        <f>'custom hire survey'!CK351</f>
        <v>7.319341950235296E-2</v>
      </c>
      <c r="S75">
        <f>'custom hire survey'!CK392</f>
        <v>-256.90139800451732</v>
      </c>
      <c r="T75">
        <f>'custom hire survey'!CK393</f>
        <v>4.7432850018336158E-2</v>
      </c>
      <c r="U75">
        <f>'custom hire survey'!CK394</f>
        <v>-0.36868548118911587</v>
      </c>
      <c r="V75">
        <f>'custom hire survey'!CK395</f>
        <v>0.13058067340701487</v>
      </c>
      <c r="Z75" t="str">
        <f t="shared" si="2"/>
        <v>BW</v>
      </c>
      <c r="AA75">
        <v>75</v>
      </c>
      <c r="AB75" t="s">
        <v>335</v>
      </c>
    </row>
    <row r="76" spans="1:28">
      <c r="A76" s="124" t="s">
        <v>351</v>
      </c>
      <c r="B76" s="124" t="s">
        <v>45</v>
      </c>
      <c r="C76" t="s">
        <v>62</v>
      </c>
      <c r="D76">
        <f>'custom hire survey'!CM256</f>
        <v>79.238938480620732</v>
      </c>
      <c r="E76">
        <f>'custom hire survey'!CM257</f>
        <v>0.17376647537483117</v>
      </c>
      <c r="F76">
        <f>'custom hire survey'!CM258</f>
        <v>0.47128884305625807</v>
      </c>
      <c r="G76">
        <f>'custom hire survey'!CM259</f>
        <v>-3.8173980011031276E-2</v>
      </c>
      <c r="H76" s="124"/>
      <c r="I76">
        <f>'custom hire survey'!CM304</f>
        <v>1574.1551903987277</v>
      </c>
      <c r="J76">
        <f>'custom hire survey'!CM305</f>
        <v>0.30255406412094904</v>
      </c>
      <c r="K76">
        <f>'custom hire survey'!CM306</f>
        <v>0.85637155192660896</v>
      </c>
      <c r="L76">
        <f>'custom hire survey'!CM307</f>
        <v>-0.78755236408730112</v>
      </c>
      <c r="N76">
        <f>'custom hire survey'!CM348</f>
        <v>-149.00124491755963</v>
      </c>
      <c r="O76">
        <f>'custom hire survey'!CM349</f>
        <v>0.10007414899455977</v>
      </c>
      <c r="P76">
        <f>'custom hire survey'!CM350</f>
        <v>-0.60729996652892848</v>
      </c>
      <c r="Q76">
        <f>'custom hire survey'!CM351</f>
        <v>8.0652790099549246E-2</v>
      </c>
      <c r="S76">
        <f>'custom hire survey'!CM392</f>
        <v>-887.50397978351566</v>
      </c>
      <c r="T76">
        <f>'custom hire survey'!CM393</f>
        <v>6.8097629946089241E-2</v>
      </c>
      <c r="U76">
        <f>'custom hire survey'!CM394</f>
        <v>-0.48937047533335143</v>
      </c>
      <c r="V76">
        <f>'custom hire survey'!CM395</f>
        <v>0.44858631727623921</v>
      </c>
      <c r="Z76" t="str">
        <f t="shared" si="2"/>
        <v>BX</v>
      </c>
      <c r="AA76">
        <v>76</v>
      </c>
      <c r="AB76" t="s">
        <v>336</v>
      </c>
    </row>
    <row r="77" spans="1:28">
      <c r="B77" s="124"/>
      <c r="Z77" t="str">
        <f>"B"&amp; Z25</f>
        <v>BY</v>
      </c>
      <c r="AA77">
        <v>77</v>
      </c>
      <c r="AB77" t="s">
        <v>337</v>
      </c>
    </row>
    <row r="78" spans="1:28">
      <c r="Z78" t="str">
        <f t="shared" si="2"/>
        <v>BZ</v>
      </c>
      <c r="AA78">
        <v>78</v>
      </c>
      <c r="AB78" t="s">
        <v>338</v>
      </c>
    </row>
    <row r="79" spans="1:28">
      <c r="Z79" t="str">
        <f>"C"&amp; Z1</f>
        <v>CA</v>
      </c>
      <c r="AA79">
        <v>79</v>
      </c>
      <c r="AB79" t="s">
        <v>339</v>
      </c>
    </row>
    <row r="80" spans="1:28">
      <c r="Z80" t="str">
        <f t="shared" ref="Z80:Z104" si="3">"C"&amp; Z2</f>
        <v>CB</v>
      </c>
      <c r="AA80">
        <v>80</v>
      </c>
      <c r="AB80" t="s">
        <v>340</v>
      </c>
    </row>
    <row r="81" spans="26:28">
      <c r="Z81" t="str">
        <f t="shared" si="3"/>
        <v>CC</v>
      </c>
      <c r="AA81">
        <v>81</v>
      </c>
      <c r="AB81" t="s">
        <v>341</v>
      </c>
    </row>
    <row r="82" spans="26:28">
      <c r="Z82" t="str">
        <f t="shared" si="3"/>
        <v>CD</v>
      </c>
      <c r="AA82">
        <v>82</v>
      </c>
      <c r="AB82" t="s">
        <v>342</v>
      </c>
    </row>
    <row r="83" spans="26:28">
      <c r="Z83" t="str">
        <f t="shared" si="3"/>
        <v>CE</v>
      </c>
      <c r="AA83">
        <v>83</v>
      </c>
      <c r="AB83" t="s">
        <v>343</v>
      </c>
    </row>
    <row r="84" spans="26:28">
      <c r="Z84" t="str">
        <f t="shared" si="3"/>
        <v>CF</v>
      </c>
      <c r="AA84">
        <v>84</v>
      </c>
      <c r="AB84" t="s">
        <v>344</v>
      </c>
    </row>
    <row r="85" spans="26:28">
      <c r="Z85" t="str">
        <f t="shared" si="3"/>
        <v>CG</v>
      </c>
      <c r="AA85">
        <v>85</v>
      </c>
      <c r="AB85" t="s">
        <v>345</v>
      </c>
    </row>
    <row r="86" spans="26:28">
      <c r="Z86" t="str">
        <f t="shared" si="3"/>
        <v>CH</v>
      </c>
      <c r="AA86">
        <v>86</v>
      </c>
      <c r="AB86" t="s">
        <v>346</v>
      </c>
    </row>
    <row r="87" spans="26:28">
      <c r="Z87" t="str">
        <f t="shared" si="3"/>
        <v>CI</v>
      </c>
      <c r="AA87">
        <v>87</v>
      </c>
      <c r="AB87" t="s">
        <v>347</v>
      </c>
    </row>
    <row r="88" spans="26:28">
      <c r="Z88" t="str">
        <f t="shared" si="3"/>
        <v>CJ</v>
      </c>
      <c r="AA88">
        <v>88</v>
      </c>
      <c r="AB88" t="s">
        <v>348</v>
      </c>
    </row>
    <row r="89" spans="26:28">
      <c r="Z89" t="str">
        <f t="shared" si="3"/>
        <v>CK</v>
      </c>
      <c r="AA89">
        <v>89</v>
      </c>
      <c r="AB89" t="s">
        <v>349</v>
      </c>
    </row>
    <row r="90" spans="26:28">
      <c r="Z90" t="str">
        <f t="shared" si="3"/>
        <v>CL</v>
      </c>
      <c r="AA90">
        <v>90</v>
      </c>
      <c r="AB90" t="s">
        <v>350</v>
      </c>
    </row>
    <row r="91" spans="26:28">
      <c r="Z91" t="str">
        <f t="shared" si="3"/>
        <v>CM</v>
      </c>
      <c r="AA91">
        <v>91</v>
      </c>
      <c r="AB91" t="s">
        <v>351</v>
      </c>
    </row>
    <row r="92" spans="26:28">
      <c r="Z92" t="str">
        <f t="shared" si="3"/>
        <v>CN</v>
      </c>
      <c r="AA92">
        <v>92</v>
      </c>
      <c r="AB92" t="s">
        <v>352</v>
      </c>
    </row>
    <row r="93" spans="26:28">
      <c r="Z93" t="str">
        <f t="shared" si="3"/>
        <v>CO</v>
      </c>
      <c r="AA93">
        <v>93</v>
      </c>
      <c r="AB93" t="s">
        <v>353</v>
      </c>
    </row>
    <row r="94" spans="26:28">
      <c r="Z94" t="str">
        <f t="shared" si="3"/>
        <v>CP</v>
      </c>
      <c r="AA94">
        <v>94</v>
      </c>
      <c r="AB94" t="s">
        <v>354</v>
      </c>
    </row>
    <row r="95" spans="26:28">
      <c r="Z95" t="str">
        <f t="shared" si="3"/>
        <v>CQ</v>
      </c>
      <c r="AA95">
        <v>95</v>
      </c>
      <c r="AB95" t="s">
        <v>355</v>
      </c>
    </row>
    <row r="96" spans="26:28">
      <c r="Z96" t="str">
        <f t="shared" si="3"/>
        <v>CR</v>
      </c>
      <c r="AA96">
        <v>96</v>
      </c>
      <c r="AB96" t="s">
        <v>356</v>
      </c>
    </row>
    <row r="97" spans="26:28">
      <c r="Z97" t="str">
        <f t="shared" si="3"/>
        <v>CS</v>
      </c>
      <c r="AA97">
        <v>97</v>
      </c>
      <c r="AB97" t="s">
        <v>357</v>
      </c>
    </row>
    <row r="98" spans="26:28">
      <c r="Z98" t="str">
        <f t="shared" si="3"/>
        <v>CT</v>
      </c>
      <c r="AA98">
        <v>98</v>
      </c>
      <c r="AB98" t="s">
        <v>358</v>
      </c>
    </row>
    <row r="99" spans="26:28">
      <c r="Z99" t="str">
        <f t="shared" si="3"/>
        <v>CU</v>
      </c>
      <c r="AA99">
        <v>99</v>
      </c>
      <c r="AB99" t="s">
        <v>359</v>
      </c>
    </row>
    <row r="100" spans="26:28">
      <c r="Z100" t="str">
        <f t="shared" si="3"/>
        <v>CV</v>
      </c>
      <c r="AA100">
        <v>100</v>
      </c>
      <c r="AB100" t="s">
        <v>360</v>
      </c>
    </row>
    <row r="101" spans="26:28">
      <c r="Z101" t="str">
        <f t="shared" si="3"/>
        <v>CW</v>
      </c>
      <c r="AA101">
        <v>101</v>
      </c>
      <c r="AB101" t="s">
        <v>361</v>
      </c>
    </row>
    <row r="102" spans="26:28">
      <c r="Z102" t="str">
        <f t="shared" si="3"/>
        <v>CX</v>
      </c>
      <c r="AA102">
        <v>102</v>
      </c>
      <c r="AB102" t="s">
        <v>362</v>
      </c>
    </row>
    <row r="103" spans="26:28">
      <c r="Z103" t="str">
        <f t="shared" si="3"/>
        <v>CY</v>
      </c>
      <c r="AA103">
        <v>103</v>
      </c>
      <c r="AB103" t="s">
        <v>363</v>
      </c>
    </row>
    <row r="104" spans="26:28">
      <c r="Z104" t="str">
        <f t="shared" si="3"/>
        <v>CZ</v>
      </c>
      <c r="AA104">
        <v>104</v>
      </c>
      <c r="AB104" t="s">
        <v>364</v>
      </c>
    </row>
    <row r="105" spans="26:28">
      <c r="Z105" t="str">
        <f>"D"&amp; Z1</f>
        <v>DA</v>
      </c>
      <c r="AA105">
        <v>105</v>
      </c>
      <c r="AB105" t="s">
        <v>365</v>
      </c>
    </row>
    <row r="106" spans="26:28">
      <c r="Z106" t="str">
        <f t="shared" ref="Z106:Z130" si="4">"D"&amp; Z2</f>
        <v>DB</v>
      </c>
      <c r="AA106">
        <v>106</v>
      </c>
      <c r="AB106" t="s">
        <v>366</v>
      </c>
    </row>
    <row r="107" spans="26:28">
      <c r="Z107" t="str">
        <f t="shared" si="4"/>
        <v>DC</v>
      </c>
      <c r="AA107">
        <v>107</v>
      </c>
      <c r="AB107" t="s">
        <v>367</v>
      </c>
    </row>
    <row r="108" spans="26:28">
      <c r="Z108" t="str">
        <f t="shared" si="4"/>
        <v>DD</v>
      </c>
      <c r="AA108">
        <v>108</v>
      </c>
      <c r="AB108" t="s">
        <v>368</v>
      </c>
    </row>
    <row r="109" spans="26:28">
      <c r="Z109" t="str">
        <f t="shared" si="4"/>
        <v>DE</v>
      </c>
      <c r="AA109">
        <v>109</v>
      </c>
      <c r="AB109" t="s">
        <v>369</v>
      </c>
    </row>
    <row r="110" spans="26:28">
      <c r="Z110" t="str">
        <f t="shared" si="4"/>
        <v>DF</v>
      </c>
      <c r="AA110">
        <v>110</v>
      </c>
      <c r="AB110" t="s">
        <v>370</v>
      </c>
    </row>
    <row r="111" spans="26:28">
      <c r="Z111" t="str">
        <f t="shared" si="4"/>
        <v>DG</v>
      </c>
      <c r="AA111">
        <v>111</v>
      </c>
      <c r="AB111" t="s">
        <v>371</v>
      </c>
    </row>
    <row r="112" spans="26:28">
      <c r="Z112" t="str">
        <f t="shared" si="4"/>
        <v>DH</v>
      </c>
      <c r="AA112">
        <v>112</v>
      </c>
      <c r="AB112" t="s">
        <v>372</v>
      </c>
    </row>
    <row r="113" spans="26:28">
      <c r="Z113" t="str">
        <f t="shared" si="4"/>
        <v>DI</v>
      </c>
      <c r="AA113">
        <v>113</v>
      </c>
      <c r="AB113" t="s">
        <v>373</v>
      </c>
    </row>
    <row r="114" spans="26:28">
      <c r="Z114" t="str">
        <f t="shared" si="4"/>
        <v>DJ</v>
      </c>
      <c r="AA114">
        <v>114</v>
      </c>
      <c r="AB114" t="s">
        <v>374</v>
      </c>
    </row>
    <row r="115" spans="26:28">
      <c r="Z115" t="str">
        <f t="shared" si="4"/>
        <v>DK</v>
      </c>
      <c r="AA115">
        <v>115</v>
      </c>
      <c r="AB115" t="s">
        <v>375</v>
      </c>
    </row>
    <row r="116" spans="26:28">
      <c r="Z116" t="str">
        <f t="shared" si="4"/>
        <v>DL</v>
      </c>
      <c r="AA116">
        <v>116</v>
      </c>
      <c r="AB116" t="s">
        <v>376</v>
      </c>
    </row>
    <row r="117" spans="26:28">
      <c r="Z117" t="str">
        <f t="shared" si="4"/>
        <v>DM</v>
      </c>
      <c r="AA117">
        <v>117</v>
      </c>
      <c r="AB117" t="s">
        <v>377</v>
      </c>
    </row>
    <row r="118" spans="26:28">
      <c r="Z118" t="str">
        <f t="shared" si="4"/>
        <v>DN</v>
      </c>
      <c r="AA118">
        <v>118</v>
      </c>
      <c r="AB118" t="s">
        <v>378</v>
      </c>
    </row>
    <row r="119" spans="26:28">
      <c r="Z119" t="str">
        <f t="shared" si="4"/>
        <v>DO</v>
      </c>
      <c r="AA119">
        <v>119</v>
      </c>
      <c r="AB119" t="s">
        <v>379</v>
      </c>
    </row>
    <row r="120" spans="26:28">
      <c r="Z120" t="str">
        <f t="shared" si="4"/>
        <v>DP</v>
      </c>
      <c r="AA120">
        <v>120</v>
      </c>
      <c r="AB120" t="s">
        <v>380</v>
      </c>
    </row>
    <row r="121" spans="26:28">
      <c r="Z121" t="str">
        <f t="shared" si="4"/>
        <v>DQ</v>
      </c>
      <c r="AA121">
        <v>121</v>
      </c>
      <c r="AB121" t="s">
        <v>381</v>
      </c>
    </row>
    <row r="122" spans="26:28">
      <c r="Z122" t="str">
        <f t="shared" si="4"/>
        <v>DR</v>
      </c>
      <c r="AA122">
        <v>122</v>
      </c>
      <c r="AB122" t="s">
        <v>382</v>
      </c>
    </row>
    <row r="123" spans="26:28">
      <c r="Z123" t="str">
        <f t="shared" si="4"/>
        <v>DS</v>
      </c>
      <c r="AA123">
        <v>123</v>
      </c>
      <c r="AB123" t="s">
        <v>383</v>
      </c>
    </row>
    <row r="124" spans="26:28">
      <c r="Z124" t="str">
        <f t="shared" si="4"/>
        <v>DT</v>
      </c>
      <c r="AA124">
        <v>124</v>
      </c>
      <c r="AB124" t="s">
        <v>384</v>
      </c>
    </row>
    <row r="125" spans="26:28">
      <c r="Z125" t="str">
        <f t="shared" si="4"/>
        <v>DU</v>
      </c>
      <c r="AA125">
        <v>125</v>
      </c>
      <c r="AB125" t="s">
        <v>385</v>
      </c>
    </row>
    <row r="126" spans="26:28">
      <c r="Z126" t="str">
        <f t="shared" si="4"/>
        <v>DV</v>
      </c>
      <c r="AA126">
        <v>126</v>
      </c>
      <c r="AB126" t="s">
        <v>386</v>
      </c>
    </row>
    <row r="127" spans="26:28">
      <c r="Z127" t="str">
        <f t="shared" si="4"/>
        <v>DW</v>
      </c>
      <c r="AA127">
        <v>127</v>
      </c>
      <c r="AB127" t="s">
        <v>387</v>
      </c>
    </row>
    <row r="128" spans="26:28">
      <c r="Z128" t="str">
        <f t="shared" si="4"/>
        <v>DX</v>
      </c>
      <c r="AA128">
        <v>128</v>
      </c>
      <c r="AB128" t="s">
        <v>388</v>
      </c>
    </row>
    <row r="129" spans="26:28">
      <c r="Z129" t="str">
        <f t="shared" si="4"/>
        <v>DY</v>
      </c>
      <c r="AA129">
        <v>129</v>
      </c>
      <c r="AB129" t="s">
        <v>389</v>
      </c>
    </row>
    <row r="130" spans="26:28">
      <c r="Z130" t="str">
        <f t="shared" si="4"/>
        <v>DZ</v>
      </c>
      <c r="AA130">
        <v>130</v>
      </c>
      <c r="AB130" t="s">
        <v>390</v>
      </c>
    </row>
  </sheetData>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O458"/>
  <sheetViews>
    <sheetView workbookViewId="0">
      <pane xSplit="5" ySplit="10" topLeftCell="F260" activePane="bottomRight" state="frozen"/>
      <selection pane="topRight" activeCell="F1" sqref="F1"/>
      <selection pane="bottomLeft" activeCell="A11" sqref="A11"/>
      <selection pane="bottomRight" activeCell="C3" sqref="C3"/>
    </sheetView>
  </sheetViews>
  <sheetFormatPr defaultColWidth="11" defaultRowHeight="15.75"/>
  <cols>
    <col min="5" max="5" width="11.625" bestFit="1" customWidth="1"/>
    <col min="9" max="9" width="11.375" bestFit="1" customWidth="1"/>
  </cols>
  <sheetData>
    <row r="1" spans="1:119">
      <c r="A1" s="23" t="s">
        <v>180</v>
      </c>
      <c r="B1" s="73" t="s">
        <v>203</v>
      </c>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row>
    <row r="2" spans="1:119">
      <c r="A2" s="23" t="s">
        <v>204</v>
      </c>
      <c r="B2" s="73" t="s">
        <v>205</v>
      </c>
      <c r="C2" s="24" t="s">
        <v>75</v>
      </c>
      <c r="D2" s="25"/>
      <c r="E2" s="25"/>
      <c r="F2" s="25"/>
      <c r="G2" s="25"/>
      <c r="H2" s="25"/>
      <c r="I2" s="26"/>
      <c r="J2" s="27"/>
      <c r="K2" s="28"/>
      <c r="L2" s="27"/>
      <c r="M2" s="27"/>
      <c r="N2" s="28"/>
      <c r="O2" s="27"/>
      <c r="P2" s="27"/>
      <c r="Q2" s="28"/>
      <c r="R2" s="27"/>
      <c r="S2" s="27"/>
      <c r="T2" s="27"/>
      <c r="U2" s="28"/>
      <c r="V2" s="27"/>
      <c r="W2" s="27"/>
      <c r="X2" s="28"/>
      <c r="Y2" s="27"/>
      <c r="Z2" s="27"/>
      <c r="AA2" s="27"/>
      <c r="AB2" s="27"/>
      <c r="AC2" s="27"/>
      <c r="AD2" s="27"/>
      <c r="AE2" s="27"/>
      <c r="AF2" s="27"/>
      <c r="AG2" s="27"/>
      <c r="AH2" s="27"/>
      <c r="AI2" s="27"/>
      <c r="AJ2" s="27"/>
      <c r="AK2" s="27"/>
      <c r="AL2" s="27"/>
      <c r="AM2" s="27"/>
      <c r="AN2" s="29"/>
      <c r="AO2" s="29"/>
      <c r="AP2" s="29"/>
      <c r="AQ2" s="29"/>
      <c r="AR2" s="29"/>
      <c r="AS2" s="29"/>
      <c r="AT2" s="29"/>
      <c r="AU2" s="27"/>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5"/>
      <c r="DM2" s="25"/>
      <c r="DN2" s="25"/>
      <c r="DO2" s="25"/>
    </row>
    <row r="3" spans="1:119">
      <c r="A3" s="23" t="s">
        <v>206</v>
      </c>
      <c r="B3" s="73">
        <v>50</v>
      </c>
      <c r="C3" s="30" t="s">
        <v>76</v>
      </c>
      <c r="D3" s="31"/>
      <c r="E3" s="31"/>
      <c r="F3" s="31"/>
      <c r="G3" s="31"/>
      <c r="H3" s="31"/>
      <c r="I3" s="32" t="s">
        <v>77</v>
      </c>
      <c r="J3" s="33"/>
      <c r="K3" s="34"/>
      <c r="L3" s="33"/>
      <c r="M3" s="33"/>
      <c r="N3" s="34"/>
      <c r="O3" s="33"/>
      <c r="P3" s="33"/>
      <c r="Q3" s="34"/>
      <c r="R3" s="33"/>
      <c r="S3" s="33"/>
      <c r="T3" s="33"/>
      <c r="U3" s="34"/>
      <c r="V3" s="33"/>
      <c r="W3" s="33"/>
      <c r="X3" s="34"/>
      <c r="Y3" s="35"/>
      <c r="Z3" s="36"/>
      <c r="AA3" s="35"/>
      <c r="AB3" s="35"/>
      <c r="AC3" s="36"/>
      <c r="AD3" s="35"/>
      <c r="AE3" s="35"/>
      <c r="AF3" s="36"/>
      <c r="AG3" s="35"/>
      <c r="AH3" s="35"/>
      <c r="AI3" s="36"/>
      <c r="AJ3" s="35"/>
      <c r="AK3" s="35"/>
      <c r="AL3" s="36"/>
      <c r="AM3" s="35"/>
      <c r="AN3" s="37" t="s">
        <v>78</v>
      </c>
      <c r="AO3" s="38"/>
      <c r="AP3" s="38"/>
      <c r="AQ3" s="38"/>
      <c r="AR3" s="38"/>
      <c r="AS3" s="38"/>
      <c r="AT3" s="38"/>
      <c r="AU3" s="38"/>
      <c r="AV3" s="38"/>
      <c r="AW3" s="39" t="s">
        <v>79</v>
      </c>
      <c r="AX3" s="33"/>
      <c r="AY3" s="33"/>
      <c r="AZ3" s="33"/>
      <c r="BA3" s="33"/>
      <c r="BB3" s="33"/>
      <c r="BC3" s="33"/>
      <c r="BD3" s="33"/>
      <c r="BE3" s="33"/>
      <c r="BF3" s="33"/>
      <c r="BG3" s="33"/>
      <c r="BH3" s="33"/>
      <c r="BI3" s="33"/>
      <c r="BJ3" s="33"/>
      <c r="BK3" s="37" t="s">
        <v>80</v>
      </c>
      <c r="BL3" s="38"/>
      <c r="BM3" s="38"/>
      <c r="BN3" s="38"/>
      <c r="BO3" s="38"/>
      <c r="BP3" s="38"/>
      <c r="BQ3" s="38"/>
      <c r="BR3" s="38"/>
      <c r="BS3" s="38"/>
      <c r="BT3" s="38"/>
      <c r="BU3" s="39" t="s">
        <v>81</v>
      </c>
      <c r="BV3" s="33"/>
      <c r="BW3" s="33"/>
      <c r="BX3" s="33"/>
      <c r="BY3" s="33"/>
      <c r="BZ3" s="33"/>
      <c r="CA3" s="33"/>
      <c r="CB3" s="33"/>
      <c r="CC3" s="33"/>
      <c r="CD3" s="33"/>
      <c r="CE3" s="33"/>
      <c r="CF3" s="33"/>
      <c r="CG3" s="33"/>
      <c r="CH3" s="33"/>
      <c r="CI3" s="33"/>
      <c r="CJ3" s="33"/>
      <c r="CK3" s="33"/>
      <c r="CL3" s="33"/>
      <c r="CM3" s="33"/>
      <c r="CN3" s="33"/>
      <c r="CO3" s="33"/>
      <c r="CP3" s="33"/>
      <c r="CQ3" s="33"/>
      <c r="CR3" s="33"/>
      <c r="CS3" s="37" t="s">
        <v>82</v>
      </c>
      <c r="CT3" s="38"/>
      <c r="CU3" s="38"/>
      <c r="CV3" s="38"/>
      <c r="CW3" s="38"/>
      <c r="CX3" s="38"/>
      <c r="CY3" s="38"/>
      <c r="CZ3" s="38"/>
      <c r="DA3" s="38"/>
      <c r="DB3" s="38"/>
      <c r="DC3" s="38"/>
      <c r="DD3" s="38"/>
      <c r="DE3" s="38"/>
      <c r="DF3" s="38"/>
      <c r="DG3" s="38"/>
      <c r="DH3" s="38"/>
      <c r="DI3" s="38"/>
      <c r="DJ3" s="38"/>
      <c r="DK3" s="38"/>
      <c r="DL3" s="38"/>
      <c r="DM3" s="39" t="s">
        <v>83</v>
      </c>
      <c r="DN3" s="33"/>
      <c r="DO3" s="25"/>
    </row>
    <row r="4" spans="1:119">
      <c r="A4" s="23" t="s">
        <v>207</v>
      </c>
      <c r="B4" s="73">
        <v>80</v>
      </c>
      <c r="C4" s="40" t="s">
        <v>84</v>
      </c>
      <c r="D4" s="40"/>
      <c r="E4" s="40"/>
      <c r="F4" s="41"/>
      <c r="G4" s="41"/>
      <c r="H4" s="41"/>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row>
    <row r="5" spans="1:119">
      <c r="A5" s="23" t="s">
        <v>208</v>
      </c>
      <c r="B5" s="73">
        <v>40</v>
      </c>
      <c r="C5" s="23" t="s">
        <v>85</v>
      </c>
      <c r="D5" s="23"/>
      <c r="E5" s="42">
        <v>2</v>
      </c>
      <c r="F5" s="42">
        <f>E5+1</f>
        <v>3</v>
      </c>
      <c r="G5" s="42">
        <f t="shared" ref="G5:BU5" si="0">F5+1</f>
        <v>4</v>
      </c>
      <c r="H5" s="42">
        <f t="shared" si="0"/>
        <v>5</v>
      </c>
      <c r="I5" s="42">
        <f t="shared" si="0"/>
        <v>6</v>
      </c>
      <c r="J5" s="42">
        <f t="shared" si="0"/>
        <v>7</v>
      </c>
      <c r="K5" s="42">
        <f t="shared" si="0"/>
        <v>8</v>
      </c>
      <c r="L5" s="42">
        <f t="shared" si="0"/>
        <v>9</v>
      </c>
      <c r="M5" s="42">
        <f t="shared" si="0"/>
        <v>10</v>
      </c>
      <c r="N5" s="42">
        <f t="shared" si="0"/>
        <v>11</v>
      </c>
      <c r="O5" s="42">
        <f t="shared" si="0"/>
        <v>12</v>
      </c>
      <c r="P5" s="42">
        <f t="shared" si="0"/>
        <v>13</v>
      </c>
      <c r="Q5" s="42">
        <f t="shared" si="0"/>
        <v>14</v>
      </c>
      <c r="R5" s="42">
        <f t="shared" si="0"/>
        <v>15</v>
      </c>
      <c r="S5" s="42">
        <f t="shared" si="0"/>
        <v>16</v>
      </c>
      <c r="T5" s="42">
        <f t="shared" si="0"/>
        <v>17</v>
      </c>
      <c r="U5" s="42">
        <f t="shared" si="0"/>
        <v>18</v>
      </c>
      <c r="V5" s="42">
        <f t="shared" si="0"/>
        <v>19</v>
      </c>
      <c r="W5" s="42">
        <f t="shared" si="0"/>
        <v>20</v>
      </c>
      <c r="X5" s="42">
        <f t="shared" si="0"/>
        <v>21</v>
      </c>
      <c r="Y5" s="42">
        <f t="shared" si="0"/>
        <v>22</v>
      </c>
      <c r="Z5" s="42">
        <f t="shared" si="0"/>
        <v>23</v>
      </c>
      <c r="AA5" s="42">
        <f t="shared" si="0"/>
        <v>24</v>
      </c>
      <c r="AB5" s="42">
        <f t="shared" si="0"/>
        <v>25</v>
      </c>
      <c r="AC5" s="42">
        <f t="shared" si="0"/>
        <v>26</v>
      </c>
      <c r="AD5" s="42">
        <f t="shared" si="0"/>
        <v>27</v>
      </c>
      <c r="AE5" s="42">
        <f t="shared" si="0"/>
        <v>28</v>
      </c>
      <c r="AF5" s="42">
        <f t="shared" si="0"/>
        <v>29</v>
      </c>
      <c r="AG5" s="42">
        <f t="shared" si="0"/>
        <v>30</v>
      </c>
      <c r="AH5" s="42">
        <f t="shared" si="0"/>
        <v>31</v>
      </c>
      <c r="AI5" s="42">
        <f t="shared" si="0"/>
        <v>32</v>
      </c>
      <c r="AJ5" s="42">
        <f t="shared" si="0"/>
        <v>33</v>
      </c>
      <c r="AK5" s="42">
        <f t="shared" si="0"/>
        <v>34</v>
      </c>
      <c r="AL5" s="42">
        <f t="shared" si="0"/>
        <v>35</v>
      </c>
      <c r="AM5" s="42">
        <f t="shared" si="0"/>
        <v>36</v>
      </c>
      <c r="AN5" s="42">
        <f t="shared" si="0"/>
        <v>37</v>
      </c>
      <c r="AO5" s="42">
        <f t="shared" si="0"/>
        <v>38</v>
      </c>
      <c r="AP5" s="42">
        <f t="shared" si="0"/>
        <v>39</v>
      </c>
      <c r="AQ5" s="42">
        <f t="shared" si="0"/>
        <v>40</v>
      </c>
      <c r="AR5" s="42">
        <f t="shared" si="0"/>
        <v>41</v>
      </c>
      <c r="AS5" s="42">
        <f t="shared" si="0"/>
        <v>42</v>
      </c>
      <c r="AT5" s="42">
        <f t="shared" si="0"/>
        <v>43</v>
      </c>
      <c r="AU5" s="42">
        <f t="shared" si="0"/>
        <v>44</v>
      </c>
      <c r="AV5" s="42">
        <f t="shared" si="0"/>
        <v>45</v>
      </c>
      <c r="AW5" s="42">
        <f t="shared" si="0"/>
        <v>46</v>
      </c>
      <c r="AX5" s="42">
        <f t="shared" si="0"/>
        <v>47</v>
      </c>
      <c r="AY5" s="42">
        <f t="shared" si="0"/>
        <v>48</v>
      </c>
      <c r="AZ5" s="42">
        <f t="shared" si="0"/>
        <v>49</v>
      </c>
      <c r="BA5" s="42">
        <f t="shared" si="0"/>
        <v>50</v>
      </c>
      <c r="BB5" s="42"/>
      <c r="BC5" s="42"/>
      <c r="BD5" s="42"/>
      <c r="BE5" s="42">
        <f>BA5+1</f>
        <v>51</v>
      </c>
      <c r="BF5" s="42">
        <f t="shared" si="0"/>
        <v>52</v>
      </c>
      <c r="BG5" s="42">
        <f t="shared" si="0"/>
        <v>53</v>
      </c>
      <c r="BH5" s="42">
        <f t="shared" si="0"/>
        <v>54</v>
      </c>
      <c r="BI5" s="42">
        <f t="shared" si="0"/>
        <v>55</v>
      </c>
      <c r="BJ5" s="42">
        <f t="shared" si="0"/>
        <v>56</v>
      </c>
      <c r="BK5" s="42">
        <f t="shared" si="0"/>
        <v>57</v>
      </c>
      <c r="BL5" s="42">
        <f t="shared" si="0"/>
        <v>58</v>
      </c>
      <c r="BM5" s="42">
        <f t="shared" si="0"/>
        <v>59</v>
      </c>
      <c r="BN5" s="42">
        <f t="shared" si="0"/>
        <v>60</v>
      </c>
      <c r="BO5" s="42">
        <f t="shared" si="0"/>
        <v>61</v>
      </c>
      <c r="BP5" s="42">
        <f t="shared" si="0"/>
        <v>62</v>
      </c>
      <c r="BQ5" s="42">
        <f t="shared" si="0"/>
        <v>63</v>
      </c>
      <c r="BR5" s="42">
        <f t="shared" si="0"/>
        <v>64</v>
      </c>
      <c r="BS5" s="42">
        <f t="shared" si="0"/>
        <v>65</v>
      </c>
      <c r="BT5" s="42">
        <f t="shared" si="0"/>
        <v>66</v>
      </c>
      <c r="BU5" s="42">
        <f t="shared" si="0"/>
        <v>67</v>
      </c>
      <c r="BV5" s="42">
        <f t="shared" ref="BV5:DN5" si="1">BU5+1</f>
        <v>68</v>
      </c>
      <c r="BW5" s="42">
        <f t="shared" si="1"/>
        <v>69</v>
      </c>
      <c r="BX5" s="42">
        <f t="shared" si="1"/>
        <v>70</v>
      </c>
      <c r="BY5" s="42">
        <f t="shared" si="1"/>
        <v>71</v>
      </c>
      <c r="BZ5" s="42">
        <f t="shared" si="1"/>
        <v>72</v>
      </c>
      <c r="CA5" s="42">
        <f t="shared" si="1"/>
        <v>73</v>
      </c>
      <c r="CB5" s="42">
        <f t="shared" si="1"/>
        <v>74</v>
      </c>
      <c r="CC5" s="42">
        <f t="shared" si="1"/>
        <v>75</v>
      </c>
      <c r="CD5" s="42">
        <f t="shared" si="1"/>
        <v>76</v>
      </c>
      <c r="CE5" s="42">
        <f t="shared" si="1"/>
        <v>77</v>
      </c>
      <c r="CF5" s="42">
        <f t="shared" si="1"/>
        <v>78</v>
      </c>
      <c r="CG5" s="42">
        <f t="shared" si="1"/>
        <v>79</v>
      </c>
      <c r="CH5" s="42">
        <f t="shared" si="1"/>
        <v>80</v>
      </c>
      <c r="CI5" s="42">
        <f t="shared" si="1"/>
        <v>81</v>
      </c>
      <c r="CJ5" s="42">
        <f t="shared" si="1"/>
        <v>82</v>
      </c>
      <c r="CK5" s="42">
        <f t="shared" si="1"/>
        <v>83</v>
      </c>
      <c r="CL5" s="42">
        <f t="shared" si="1"/>
        <v>84</v>
      </c>
      <c r="CM5" s="42">
        <f t="shared" si="1"/>
        <v>85</v>
      </c>
      <c r="CN5" s="42">
        <f t="shared" si="1"/>
        <v>86</v>
      </c>
      <c r="CO5" s="42">
        <f t="shared" si="1"/>
        <v>87</v>
      </c>
      <c r="CP5" s="42">
        <f t="shared" si="1"/>
        <v>88</v>
      </c>
      <c r="CQ5" s="42">
        <f t="shared" si="1"/>
        <v>89</v>
      </c>
      <c r="CR5" s="42">
        <f t="shared" si="1"/>
        <v>90</v>
      </c>
      <c r="CS5" s="42">
        <f t="shared" si="1"/>
        <v>91</v>
      </c>
      <c r="CT5" s="42">
        <f t="shared" si="1"/>
        <v>92</v>
      </c>
      <c r="CU5" s="42">
        <f t="shared" si="1"/>
        <v>93</v>
      </c>
      <c r="CV5" s="42">
        <f t="shared" si="1"/>
        <v>94</v>
      </c>
      <c r="CW5" s="42">
        <f t="shared" si="1"/>
        <v>95</v>
      </c>
      <c r="CX5" s="42">
        <f t="shared" si="1"/>
        <v>96</v>
      </c>
      <c r="CY5" s="42">
        <f t="shared" si="1"/>
        <v>97</v>
      </c>
      <c r="CZ5" s="42">
        <f t="shared" si="1"/>
        <v>98</v>
      </c>
      <c r="DA5" s="42">
        <f t="shared" si="1"/>
        <v>99</v>
      </c>
      <c r="DB5" s="42">
        <f t="shared" si="1"/>
        <v>100</v>
      </c>
      <c r="DC5" s="42">
        <f t="shared" si="1"/>
        <v>101</v>
      </c>
      <c r="DD5" s="42">
        <f t="shared" si="1"/>
        <v>102</v>
      </c>
      <c r="DE5" s="42">
        <f t="shared" si="1"/>
        <v>103</v>
      </c>
      <c r="DF5" s="42">
        <f t="shared" si="1"/>
        <v>104</v>
      </c>
      <c r="DG5" s="42">
        <f t="shared" si="1"/>
        <v>105</v>
      </c>
      <c r="DH5" s="42">
        <f t="shared" si="1"/>
        <v>106</v>
      </c>
      <c r="DI5" s="42">
        <f t="shared" si="1"/>
        <v>107</v>
      </c>
      <c r="DJ5" s="42">
        <f t="shared" si="1"/>
        <v>108</v>
      </c>
      <c r="DK5" s="42">
        <f t="shared" si="1"/>
        <v>109</v>
      </c>
      <c r="DL5" s="42">
        <f t="shared" si="1"/>
        <v>110</v>
      </c>
      <c r="DM5" s="42">
        <f t="shared" si="1"/>
        <v>111</v>
      </c>
      <c r="DN5" s="42">
        <f t="shared" si="1"/>
        <v>112</v>
      </c>
      <c r="DO5" s="23"/>
    </row>
    <row r="6" spans="1:119">
      <c r="A6" s="23" t="s">
        <v>209</v>
      </c>
      <c r="B6" s="73">
        <v>70</v>
      </c>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c r="A7" s="23" t="s">
        <v>210</v>
      </c>
      <c r="B7" s="73">
        <v>10</v>
      </c>
      <c r="C7" s="43"/>
      <c r="D7" s="44"/>
      <c r="E7" s="44"/>
      <c r="F7" s="44"/>
      <c r="G7" s="44"/>
      <c r="H7" s="45"/>
      <c r="I7" s="95"/>
      <c r="J7" s="96"/>
      <c r="K7" s="97"/>
      <c r="L7" s="95"/>
      <c r="M7" s="96"/>
      <c r="N7" s="97"/>
      <c r="O7" s="95"/>
      <c r="P7" s="96"/>
      <c r="Q7" s="97"/>
      <c r="R7" s="105"/>
      <c r="S7" s="95"/>
      <c r="T7" s="96"/>
      <c r="U7" s="97"/>
      <c r="V7" s="95"/>
      <c r="W7" s="96"/>
      <c r="X7" s="97"/>
      <c r="Y7" s="26"/>
      <c r="Z7" s="26"/>
      <c r="AA7" s="26"/>
      <c r="AB7" s="26"/>
      <c r="AC7" s="26"/>
      <c r="AD7" s="26"/>
      <c r="AE7" s="26"/>
      <c r="AF7" s="26"/>
      <c r="AG7" s="26"/>
      <c r="AH7" s="26"/>
      <c r="AI7" s="26"/>
      <c r="AJ7" s="26"/>
      <c r="AK7" s="26"/>
      <c r="AL7" s="26"/>
      <c r="AM7" s="26"/>
      <c r="AN7" s="46" t="s">
        <v>86</v>
      </c>
      <c r="AO7" s="46" t="s">
        <v>86</v>
      </c>
      <c r="AP7" s="46" t="s">
        <v>87</v>
      </c>
      <c r="AQ7" s="46" t="s">
        <v>88</v>
      </c>
      <c r="AR7" s="46" t="s">
        <v>89</v>
      </c>
      <c r="AS7" s="46" t="s">
        <v>90</v>
      </c>
      <c r="AT7" s="46" t="s">
        <v>90</v>
      </c>
      <c r="AU7" s="46" t="s">
        <v>91</v>
      </c>
      <c r="AV7" s="46" t="s">
        <v>91</v>
      </c>
      <c r="AW7" s="26"/>
      <c r="AX7" s="26"/>
      <c r="AY7" s="26"/>
      <c r="AZ7" s="26"/>
      <c r="BA7" s="27"/>
      <c r="BB7" s="27"/>
      <c r="BC7" s="27"/>
      <c r="BD7" s="27"/>
      <c r="BE7" s="27"/>
      <c r="BF7" s="27"/>
      <c r="BG7" s="27"/>
      <c r="BH7" s="27"/>
      <c r="BI7" s="27"/>
      <c r="BJ7" s="27"/>
      <c r="BK7" s="29" t="s">
        <v>92</v>
      </c>
      <c r="BL7" s="29" t="s">
        <v>92</v>
      </c>
      <c r="BM7" s="29" t="s">
        <v>92</v>
      </c>
      <c r="BN7" s="29" t="s">
        <v>92</v>
      </c>
      <c r="BO7" s="29" t="s">
        <v>92</v>
      </c>
      <c r="BP7" s="29" t="s">
        <v>92</v>
      </c>
      <c r="BQ7" s="29" t="s">
        <v>93</v>
      </c>
      <c r="BR7" s="29" t="s">
        <v>93</v>
      </c>
      <c r="BS7" s="29" t="s">
        <v>93</v>
      </c>
      <c r="BT7" s="29" t="s">
        <v>93</v>
      </c>
      <c r="BU7" s="29" t="s">
        <v>94</v>
      </c>
      <c r="BV7" s="29" t="s">
        <v>95</v>
      </c>
      <c r="BW7" s="29" t="s">
        <v>96</v>
      </c>
      <c r="BX7" s="29"/>
      <c r="BY7" s="29" t="s">
        <v>97</v>
      </c>
      <c r="BZ7" s="29" t="s">
        <v>97</v>
      </c>
      <c r="CA7" s="29" t="s">
        <v>98</v>
      </c>
      <c r="CB7" s="29" t="s">
        <v>99</v>
      </c>
      <c r="CC7" s="29" t="s">
        <v>98</v>
      </c>
      <c r="CD7" s="29" t="s">
        <v>99</v>
      </c>
      <c r="CE7" s="29" t="s">
        <v>100</v>
      </c>
      <c r="CF7" s="29" t="s">
        <v>101</v>
      </c>
      <c r="CG7" s="29" t="s">
        <v>101</v>
      </c>
      <c r="CH7" s="29"/>
      <c r="CI7" s="29"/>
      <c r="CJ7" s="29" t="s">
        <v>101</v>
      </c>
      <c r="CK7" s="29" t="s">
        <v>101</v>
      </c>
      <c r="CL7" s="29" t="s">
        <v>102</v>
      </c>
      <c r="CM7" s="29" t="s">
        <v>102</v>
      </c>
      <c r="CN7" s="29"/>
      <c r="CO7" s="29" t="s">
        <v>103</v>
      </c>
      <c r="CP7" s="29" t="s">
        <v>103</v>
      </c>
      <c r="CQ7" s="29" t="s">
        <v>103</v>
      </c>
      <c r="CR7" s="29" t="s">
        <v>103</v>
      </c>
      <c r="CS7" s="29"/>
      <c r="CT7" s="29"/>
      <c r="CU7" s="29"/>
      <c r="CV7" s="47"/>
      <c r="CW7" s="29" t="s">
        <v>104</v>
      </c>
      <c r="CX7" s="29" t="s">
        <v>105</v>
      </c>
      <c r="CY7" s="29"/>
      <c r="CZ7" s="29" t="s">
        <v>105</v>
      </c>
      <c r="DA7" s="29"/>
      <c r="DB7" s="48" t="s">
        <v>106</v>
      </c>
      <c r="DC7" s="48"/>
      <c r="DD7" s="48"/>
      <c r="DE7" s="48" t="s">
        <v>107</v>
      </c>
      <c r="DF7" s="48"/>
      <c r="DG7" s="48" t="s">
        <v>108</v>
      </c>
      <c r="DH7" s="48"/>
      <c r="DI7" s="48" t="s">
        <v>109</v>
      </c>
      <c r="DJ7" s="48"/>
      <c r="DK7" s="48" t="s">
        <v>110</v>
      </c>
      <c r="DL7" s="48"/>
      <c r="DM7" s="43"/>
      <c r="DN7" s="43"/>
      <c r="DO7" s="43"/>
    </row>
    <row r="8" spans="1:119">
      <c r="A8" s="23" t="s">
        <v>211</v>
      </c>
      <c r="B8" s="73">
        <v>60</v>
      </c>
      <c r="C8" s="49"/>
      <c r="D8" s="49"/>
      <c r="E8" s="50"/>
      <c r="F8" s="50"/>
      <c r="G8" s="50"/>
      <c r="H8" s="51"/>
      <c r="I8" s="98" t="s">
        <v>111</v>
      </c>
      <c r="J8" s="52"/>
      <c r="K8" s="99"/>
      <c r="L8" s="98" t="s">
        <v>112</v>
      </c>
      <c r="M8" s="52"/>
      <c r="N8" s="99"/>
      <c r="O8" s="98" t="s">
        <v>113</v>
      </c>
      <c r="P8" s="52"/>
      <c r="Q8" s="99"/>
      <c r="R8" s="106"/>
      <c r="S8" s="98" t="s">
        <v>114</v>
      </c>
      <c r="T8" s="52"/>
      <c r="U8" s="99"/>
      <c r="V8" s="98" t="s">
        <v>115</v>
      </c>
      <c r="W8" s="52"/>
      <c r="X8" s="99"/>
      <c r="Y8" s="53"/>
      <c r="Z8" s="54"/>
      <c r="AA8" s="53"/>
      <c r="AB8" s="53"/>
      <c r="AC8" s="54"/>
      <c r="AD8" s="53"/>
      <c r="AE8" s="53"/>
      <c r="AF8" s="54"/>
      <c r="AG8" s="53"/>
      <c r="AH8" s="53"/>
      <c r="AI8" s="54"/>
      <c r="AJ8" s="53"/>
      <c r="AK8" s="53"/>
      <c r="AL8" s="54"/>
      <c r="AM8" s="53"/>
      <c r="AN8" s="46" t="s">
        <v>116</v>
      </c>
      <c r="AO8" s="46" t="s">
        <v>116</v>
      </c>
      <c r="AP8" s="46" t="s">
        <v>117</v>
      </c>
      <c r="AQ8" s="46" t="s">
        <v>117</v>
      </c>
      <c r="AR8" s="46" t="s">
        <v>117</v>
      </c>
      <c r="AS8" s="46" t="s">
        <v>117</v>
      </c>
      <c r="AT8" s="46" t="s">
        <v>117</v>
      </c>
      <c r="AU8" s="46" t="s">
        <v>117</v>
      </c>
      <c r="AV8" s="46" t="s">
        <v>117</v>
      </c>
      <c r="AW8" s="46"/>
      <c r="AX8" s="46" t="s">
        <v>118</v>
      </c>
      <c r="AY8" s="46" t="s">
        <v>119</v>
      </c>
      <c r="AZ8" s="46" t="s">
        <v>120</v>
      </c>
      <c r="BA8" s="29" t="s">
        <v>121</v>
      </c>
      <c r="BB8" s="29" t="s">
        <v>225</v>
      </c>
      <c r="BC8" s="29" t="s">
        <v>226</v>
      </c>
      <c r="BD8" s="29" t="s">
        <v>227</v>
      </c>
      <c r="BE8" s="29" t="s">
        <v>122</v>
      </c>
      <c r="BF8" s="29" t="s">
        <v>123</v>
      </c>
      <c r="BG8" s="29" t="s">
        <v>124</v>
      </c>
      <c r="BH8" s="132" t="s">
        <v>125</v>
      </c>
      <c r="BI8" s="29" t="s">
        <v>228</v>
      </c>
      <c r="BJ8" s="29" t="s">
        <v>126</v>
      </c>
      <c r="BK8" s="29" t="s">
        <v>127</v>
      </c>
      <c r="BL8" s="29" t="s">
        <v>127</v>
      </c>
      <c r="BM8" s="29" t="s">
        <v>127</v>
      </c>
      <c r="BN8" s="29" t="s">
        <v>127</v>
      </c>
      <c r="BO8" s="29" t="s">
        <v>127</v>
      </c>
      <c r="BP8" s="29" t="s">
        <v>127</v>
      </c>
      <c r="BQ8" s="29" t="s">
        <v>127</v>
      </c>
      <c r="BR8" s="29" t="s">
        <v>127</v>
      </c>
      <c r="BS8" s="29" t="s">
        <v>127</v>
      </c>
      <c r="BT8" s="29" t="s">
        <v>127</v>
      </c>
      <c r="BU8" s="29" t="s">
        <v>128</v>
      </c>
      <c r="BV8" s="29" t="s">
        <v>128</v>
      </c>
      <c r="BW8" s="29" t="s">
        <v>129</v>
      </c>
      <c r="BX8" s="29"/>
      <c r="BY8" s="29" t="s">
        <v>130</v>
      </c>
      <c r="BZ8" s="29" t="s">
        <v>130</v>
      </c>
      <c r="CA8" s="29" t="s">
        <v>131</v>
      </c>
      <c r="CB8" s="29" t="s">
        <v>131</v>
      </c>
      <c r="CC8" s="29" t="s">
        <v>131</v>
      </c>
      <c r="CD8" s="29" t="s">
        <v>131</v>
      </c>
      <c r="CE8" s="29" t="s">
        <v>130</v>
      </c>
      <c r="CF8" s="29" t="s">
        <v>97</v>
      </c>
      <c r="CG8" s="29" t="s">
        <v>97</v>
      </c>
      <c r="CH8" s="29" t="s">
        <v>132</v>
      </c>
      <c r="CI8" s="29" t="s">
        <v>132</v>
      </c>
      <c r="CJ8" s="29" t="s">
        <v>100</v>
      </c>
      <c r="CK8" s="29" t="s">
        <v>100</v>
      </c>
      <c r="CL8" s="29" t="s">
        <v>97</v>
      </c>
      <c r="CM8" s="29" t="s">
        <v>100</v>
      </c>
      <c r="CN8" s="29" t="s">
        <v>102</v>
      </c>
      <c r="CO8" s="29" t="s">
        <v>133</v>
      </c>
      <c r="CP8" s="29" t="s">
        <v>133</v>
      </c>
      <c r="CQ8" s="29" t="s">
        <v>133</v>
      </c>
      <c r="CR8" s="29" t="s">
        <v>134</v>
      </c>
      <c r="CS8" s="29" t="s">
        <v>105</v>
      </c>
      <c r="CT8" s="29" t="s">
        <v>104</v>
      </c>
      <c r="CU8" s="29" t="s">
        <v>105</v>
      </c>
      <c r="CV8" s="29"/>
      <c r="CW8" s="29" t="s">
        <v>129</v>
      </c>
      <c r="CX8" s="29" t="s">
        <v>129</v>
      </c>
      <c r="CY8" s="29"/>
      <c r="CZ8" s="29" t="s">
        <v>135</v>
      </c>
      <c r="DA8" s="29"/>
      <c r="DB8" s="48" t="s">
        <v>136</v>
      </c>
      <c r="DC8" s="48"/>
      <c r="DD8" s="48"/>
      <c r="DE8" s="48" t="s">
        <v>136</v>
      </c>
      <c r="DF8" s="48"/>
      <c r="DG8" s="48" t="s">
        <v>136</v>
      </c>
      <c r="DH8" s="48"/>
      <c r="DI8" s="48" t="s">
        <v>136</v>
      </c>
      <c r="DJ8" s="48"/>
      <c r="DK8" s="48" t="s">
        <v>136</v>
      </c>
      <c r="DL8" s="48"/>
      <c r="DM8" s="29" t="s">
        <v>137</v>
      </c>
      <c r="DN8" s="29" t="s">
        <v>137</v>
      </c>
      <c r="DO8" s="55"/>
    </row>
    <row r="9" spans="1:119">
      <c r="A9" s="23" t="s">
        <v>212</v>
      </c>
      <c r="B9" s="73">
        <v>90</v>
      </c>
      <c r="C9" s="49"/>
      <c r="D9" s="49"/>
      <c r="E9" s="49"/>
      <c r="F9" s="49"/>
      <c r="G9" s="49"/>
      <c r="H9" s="56"/>
      <c r="I9" s="100" t="s">
        <v>28</v>
      </c>
      <c r="J9" s="57" t="s">
        <v>28</v>
      </c>
      <c r="K9" s="101" t="s">
        <v>28</v>
      </c>
      <c r="L9" s="100" t="s">
        <v>28</v>
      </c>
      <c r="M9" s="57" t="s">
        <v>28</v>
      </c>
      <c r="N9" s="101" t="s">
        <v>28</v>
      </c>
      <c r="O9" s="100" t="s">
        <v>28</v>
      </c>
      <c r="P9" s="57" t="s">
        <v>28</v>
      </c>
      <c r="Q9" s="101" t="s">
        <v>28</v>
      </c>
      <c r="R9" s="107" t="s">
        <v>28</v>
      </c>
      <c r="S9" s="100" t="s">
        <v>28</v>
      </c>
      <c r="T9" s="57" t="s">
        <v>28</v>
      </c>
      <c r="U9" s="101" t="s">
        <v>28</v>
      </c>
      <c r="V9" s="100" t="s">
        <v>28</v>
      </c>
      <c r="W9" s="57" t="s">
        <v>28</v>
      </c>
      <c r="X9" s="101" t="s">
        <v>28</v>
      </c>
      <c r="Y9" s="58" t="s">
        <v>111</v>
      </c>
      <c r="Z9" s="58" t="s">
        <v>111</v>
      </c>
      <c r="AA9" s="58" t="s">
        <v>111</v>
      </c>
      <c r="AB9" s="58" t="s">
        <v>138</v>
      </c>
      <c r="AC9" s="58" t="s">
        <v>138</v>
      </c>
      <c r="AD9" s="58" t="s">
        <v>138</v>
      </c>
      <c r="AE9" s="58" t="s">
        <v>113</v>
      </c>
      <c r="AF9" s="58" t="s">
        <v>113</v>
      </c>
      <c r="AG9" s="58" t="s">
        <v>113</v>
      </c>
      <c r="AH9" s="58" t="s">
        <v>114</v>
      </c>
      <c r="AI9" s="58" t="s">
        <v>114</v>
      </c>
      <c r="AJ9" s="58" t="s">
        <v>114</v>
      </c>
      <c r="AK9" s="58" t="s">
        <v>115</v>
      </c>
      <c r="AL9" s="58" t="s">
        <v>115</v>
      </c>
      <c r="AM9" s="58" t="s">
        <v>115</v>
      </c>
      <c r="AN9" s="46" t="s">
        <v>139</v>
      </c>
      <c r="AO9" s="46" t="s">
        <v>140</v>
      </c>
      <c r="AP9" s="46" t="s">
        <v>141</v>
      </c>
      <c r="AQ9" s="46" t="s">
        <v>141</v>
      </c>
      <c r="AR9" s="46" t="s">
        <v>141</v>
      </c>
      <c r="AS9" s="46" t="s">
        <v>141</v>
      </c>
      <c r="AT9" s="46" t="s">
        <v>142</v>
      </c>
      <c r="AU9" s="46" t="s">
        <v>141</v>
      </c>
      <c r="AV9" s="46" t="s">
        <v>142</v>
      </c>
      <c r="AW9" s="46" t="s">
        <v>143</v>
      </c>
      <c r="AX9" s="46" t="s">
        <v>144</v>
      </c>
      <c r="AY9" s="46" t="s">
        <v>144</v>
      </c>
      <c r="AZ9" s="46" t="s">
        <v>145</v>
      </c>
      <c r="BA9" s="29" t="s">
        <v>146</v>
      </c>
      <c r="BB9" s="29"/>
      <c r="BC9" s="29"/>
      <c r="BD9" s="29"/>
      <c r="BE9" s="29" t="s">
        <v>147</v>
      </c>
      <c r="BF9" s="29" t="s">
        <v>147</v>
      </c>
      <c r="BG9" s="29" t="s">
        <v>148</v>
      </c>
      <c r="BH9" s="132" t="s">
        <v>123</v>
      </c>
      <c r="BI9" s="29" t="s">
        <v>149</v>
      </c>
      <c r="BJ9" s="29" t="s">
        <v>150</v>
      </c>
      <c r="BK9" s="29" t="s">
        <v>151</v>
      </c>
      <c r="BL9" s="29" t="s">
        <v>152</v>
      </c>
      <c r="BM9" s="29" t="s">
        <v>153</v>
      </c>
      <c r="BN9" s="29" t="s">
        <v>154</v>
      </c>
      <c r="BO9" s="29" t="s">
        <v>155</v>
      </c>
      <c r="BP9" s="29" t="s">
        <v>156</v>
      </c>
      <c r="BQ9" s="29" t="s">
        <v>151</v>
      </c>
      <c r="BR9" s="29" t="s">
        <v>152</v>
      </c>
      <c r="BS9" s="29" t="s">
        <v>153</v>
      </c>
      <c r="BT9" s="29" t="s">
        <v>154</v>
      </c>
      <c r="BU9" s="29" t="s">
        <v>157</v>
      </c>
      <c r="BV9" s="29" t="s">
        <v>157</v>
      </c>
      <c r="BW9" s="29" t="s">
        <v>158</v>
      </c>
      <c r="BX9" s="29" t="s">
        <v>159</v>
      </c>
      <c r="BY9" s="29" t="s">
        <v>98</v>
      </c>
      <c r="BZ9" s="29" t="s">
        <v>160</v>
      </c>
      <c r="CA9" s="29" t="s">
        <v>161</v>
      </c>
      <c r="CB9" s="29" t="s">
        <v>161</v>
      </c>
      <c r="CC9" s="29" t="s">
        <v>162</v>
      </c>
      <c r="CD9" s="29" t="s">
        <v>162</v>
      </c>
      <c r="CE9" s="29" t="s">
        <v>163</v>
      </c>
      <c r="CF9" s="29" t="s">
        <v>130</v>
      </c>
      <c r="CG9" s="29" t="s">
        <v>130</v>
      </c>
      <c r="CH9" s="29" t="s">
        <v>164</v>
      </c>
      <c r="CI9" s="29" t="s">
        <v>165</v>
      </c>
      <c r="CJ9" s="29" t="s">
        <v>166</v>
      </c>
      <c r="CK9" s="29" t="s">
        <v>166</v>
      </c>
      <c r="CL9" s="29" t="s">
        <v>167</v>
      </c>
      <c r="CM9" s="29" t="s">
        <v>167</v>
      </c>
      <c r="CN9" s="29" t="s">
        <v>168</v>
      </c>
      <c r="CO9" s="29" t="s">
        <v>169</v>
      </c>
      <c r="CP9" s="29" t="s">
        <v>170</v>
      </c>
      <c r="CQ9" s="29" t="s">
        <v>171</v>
      </c>
      <c r="CR9" s="29" t="s">
        <v>171</v>
      </c>
      <c r="CS9" s="29" t="s">
        <v>172</v>
      </c>
      <c r="CT9" s="29" t="s">
        <v>172</v>
      </c>
      <c r="CU9" s="29" t="s">
        <v>94</v>
      </c>
      <c r="CV9" s="29" t="s">
        <v>135</v>
      </c>
      <c r="CW9" s="29" t="s">
        <v>135</v>
      </c>
      <c r="CX9" s="29" t="s">
        <v>135</v>
      </c>
      <c r="CY9" s="29" t="s">
        <v>173</v>
      </c>
      <c r="CZ9" s="29" t="s">
        <v>174</v>
      </c>
      <c r="DA9" s="29" t="s">
        <v>175</v>
      </c>
      <c r="DB9" s="29" t="s">
        <v>176</v>
      </c>
      <c r="DC9" s="29" t="s">
        <v>177</v>
      </c>
      <c r="DD9" s="29" t="s">
        <v>178</v>
      </c>
      <c r="DE9" s="29" t="s">
        <v>177</v>
      </c>
      <c r="DF9" s="29" t="s">
        <v>178</v>
      </c>
      <c r="DG9" s="29" t="s">
        <v>176</v>
      </c>
      <c r="DH9" s="29" t="s">
        <v>178</v>
      </c>
      <c r="DI9" s="29" t="s">
        <v>176</v>
      </c>
      <c r="DJ9" s="29" t="s">
        <v>178</v>
      </c>
      <c r="DK9" s="29"/>
      <c r="DL9" s="29"/>
      <c r="DM9" s="29" t="s">
        <v>179</v>
      </c>
      <c r="DN9" s="29" t="s">
        <v>179</v>
      </c>
      <c r="DO9" s="55"/>
    </row>
    <row r="10" spans="1:119" ht="16.5" thickBot="1">
      <c r="A10" s="23" t="s">
        <v>68</v>
      </c>
      <c r="B10" s="73">
        <v>99</v>
      </c>
      <c r="C10" s="59" t="s">
        <v>180</v>
      </c>
      <c r="D10" s="60" t="s">
        <v>181</v>
      </c>
      <c r="E10" s="61" t="s">
        <v>182</v>
      </c>
      <c r="F10" s="61" t="s">
        <v>183</v>
      </c>
      <c r="G10" s="61" t="s">
        <v>184</v>
      </c>
      <c r="H10" s="61" t="s">
        <v>185</v>
      </c>
      <c r="I10" s="102" t="s">
        <v>186</v>
      </c>
      <c r="J10" s="103" t="s">
        <v>187</v>
      </c>
      <c r="K10" s="104" t="s">
        <v>188</v>
      </c>
      <c r="L10" s="102" t="s">
        <v>186</v>
      </c>
      <c r="M10" s="103" t="s">
        <v>187</v>
      </c>
      <c r="N10" s="104" t="s">
        <v>188</v>
      </c>
      <c r="O10" s="102" t="s">
        <v>186</v>
      </c>
      <c r="P10" s="103" t="s">
        <v>187</v>
      </c>
      <c r="Q10" s="104" t="s">
        <v>188</v>
      </c>
      <c r="R10" s="108" t="s">
        <v>189</v>
      </c>
      <c r="S10" s="102" t="s">
        <v>186</v>
      </c>
      <c r="T10" s="103" t="s">
        <v>187</v>
      </c>
      <c r="U10" s="104" t="s">
        <v>188</v>
      </c>
      <c r="V10" s="102" t="s">
        <v>186</v>
      </c>
      <c r="W10" s="103" t="s">
        <v>187</v>
      </c>
      <c r="X10" s="104" t="s">
        <v>188</v>
      </c>
      <c r="Y10" s="62" t="s">
        <v>190</v>
      </c>
      <c r="Z10" s="63" t="s">
        <v>191</v>
      </c>
      <c r="AA10" s="62" t="s">
        <v>192</v>
      </c>
      <c r="AB10" s="62" t="s">
        <v>190</v>
      </c>
      <c r="AC10" s="63" t="s">
        <v>191</v>
      </c>
      <c r="AD10" s="62" t="s">
        <v>192</v>
      </c>
      <c r="AE10" s="62" t="s">
        <v>190</v>
      </c>
      <c r="AF10" s="63" t="s">
        <v>191</v>
      </c>
      <c r="AG10" s="62" t="s">
        <v>192</v>
      </c>
      <c r="AH10" s="62" t="s">
        <v>190</v>
      </c>
      <c r="AI10" s="63" t="s">
        <v>191</v>
      </c>
      <c r="AJ10" s="62" t="s">
        <v>192</v>
      </c>
      <c r="AK10" s="62" t="s">
        <v>193</v>
      </c>
      <c r="AL10" s="63" t="s">
        <v>191</v>
      </c>
      <c r="AM10" s="62" t="s">
        <v>192</v>
      </c>
      <c r="AN10" s="63" t="s">
        <v>194</v>
      </c>
      <c r="AO10" s="63" t="s">
        <v>194</v>
      </c>
      <c r="AP10" s="63" t="s">
        <v>194</v>
      </c>
      <c r="AQ10" s="63" t="s">
        <v>194</v>
      </c>
      <c r="AR10" s="63" t="s">
        <v>194</v>
      </c>
      <c r="AS10" s="63" t="s">
        <v>194</v>
      </c>
      <c r="AT10" s="63" t="s">
        <v>194</v>
      </c>
      <c r="AU10" s="63" t="s">
        <v>194</v>
      </c>
      <c r="AV10" s="63" t="s">
        <v>194</v>
      </c>
      <c r="AW10" s="63" t="s">
        <v>194</v>
      </c>
      <c r="AX10" s="63" t="s">
        <v>194</v>
      </c>
      <c r="AY10" s="63" t="s">
        <v>194</v>
      </c>
      <c r="AZ10" s="63" t="s">
        <v>194</v>
      </c>
      <c r="BA10" s="63" t="s">
        <v>194</v>
      </c>
      <c r="BB10" s="63"/>
      <c r="BC10" s="63"/>
      <c r="BD10" s="63"/>
      <c r="BE10" s="63" t="s">
        <v>194</v>
      </c>
      <c r="BF10" s="63" t="s">
        <v>194</v>
      </c>
      <c r="BG10" s="63" t="s">
        <v>194</v>
      </c>
      <c r="BH10" s="133" t="s">
        <v>194</v>
      </c>
      <c r="BI10" s="63" t="s">
        <v>194</v>
      </c>
      <c r="BJ10" s="63" t="s">
        <v>194</v>
      </c>
      <c r="BK10" s="63" t="s">
        <v>194</v>
      </c>
      <c r="BL10" s="63" t="s">
        <v>194</v>
      </c>
      <c r="BM10" s="63" t="s">
        <v>194</v>
      </c>
      <c r="BN10" s="63" t="s">
        <v>194</v>
      </c>
      <c r="BO10" s="63" t="s">
        <v>194</v>
      </c>
      <c r="BP10" s="63" t="s">
        <v>194</v>
      </c>
      <c r="BQ10" s="63" t="s">
        <v>194</v>
      </c>
      <c r="BR10" s="63" t="s">
        <v>194</v>
      </c>
      <c r="BS10" s="63" t="s">
        <v>194</v>
      </c>
      <c r="BT10" s="63" t="s">
        <v>194</v>
      </c>
      <c r="BU10" s="63" t="s">
        <v>194</v>
      </c>
      <c r="BV10" s="63" t="s">
        <v>194</v>
      </c>
      <c r="BW10" s="63" t="s">
        <v>194</v>
      </c>
      <c r="BX10" s="63" t="s">
        <v>194</v>
      </c>
      <c r="BY10" s="63" t="s">
        <v>195</v>
      </c>
      <c r="BZ10" s="63" t="s">
        <v>195</v>
      </c>
      <c r="CA10" s="63" t="s">
        <v>195</v>
      </c>
      <c r="CB10" s="63" t="s">
        <v>195</v>
      </c>
      <c r="CC10" s="63" t="s">
        <v>195</v>
      </c>
      <c r="CD10" s="63" t="s">
        <v>195</v>
      </c>
      <c r="CE10" s="63" t="s">
        <v>195</v>
      </c>
      <c r="CF10" s="63" t="s">
        <v>195</v>
      </c>
      <c r="CG10" s="63" t="s">
        <v>196</v>
      </c>
      <c r="CH10" s="63" t="s">
        <v>196</v>
      </c>
      <c r="CI10" s="63" t="s">
        <v>196</v>
      </c>
      <c r="CJ10" s="63" t="s">
        <v>195</v>
      </c>
      <c r="CK10" s="63" t="s">
        <v>196</v>
      </c>
      <c r="CL10" s="63" t="s">
        <v>195</v>
      </c>
      <c r="CM10" s="63" t="s">
        <v>195</v>
      </c>
      <c r="CN10" s="63" t="s">
        <v>196</v>
      </c>
      <c r="CO10" s="63" t="s">
        <v>196</v>
      </c>
      <c r="CP10" s="63" t="s">
        <v>196</v>
      </c>
      <c r="CQ10" s="63" t="s">
        <v>196</v>
      </c>
      <c r="CR10" s="63" t="s">
        <v>196</v>
      </c>
      <c r="CS10" s="63" t="s">
        <v>197</v>
      </c>
      <c r="CT10" s="63" t="s">
        <v>197</v>
      </c>
      <c r="CU10" s="63" t="s">
        <v>197</v>
      </c>
      <c r="CV10" s="63" t="s">
        <v>197</v>
      </c>
      <c r="CW10" s="63" t="s">
        <v>197</v>
      </c>
      <c r="CX10" s="63" t="s">
        <v>197</v>
      </c>
      <c r="CY10" s="63" t="s">
        <v>197</v>
      </c>
      <c r="CZ10" s="63" t="s">
        <v>197</v>
      </c>
      <c r="DA10" s="63" t="s">
        <v>197</v>
      </c>
      <c r="DB10" s="63" t="s">
        <v>198</v>
      </c>
      <c r="DC10" s="63" t="s">
        <v>199</v>
      </c>
      <c r="DD10" s="61" t="s">
        <v>200</v>
      </c>
      <c r="DE10" s="63" t="s">
        <v>199</v>
      </c>
      <c r="DF10" s="61" t="s">
        <v>200</v>
      </c>
      <c r="DG10" s="63" t="s">
        <v>196</v>
      </c>
      <c r="DH10" s="61" t="s">
        <v>200</v>
      </c>
      <c r="DI10" s="63" t="s">
        <v>198</v>
      </c>
      <c r="DJ10" s="61" t="s">
        <v>200</v>
      </c>
      <c r="DK10" s="63" t="s">
        <v>191</v>
      </c>
      <c r="DL10" s="63" t="s">
        <v>199</v>
      </c>
      <c r="DM10" s="63" t="s">
        <v>194</v>
      </c>
      <c r="DN10" s="63" t="s">
        <v>201</v>
      </c>
      <c r="DO10" s="55"/>
    </row>
    <row r="11" spans="1:119">
      <c r="A11" s="23" t="s">
        <v>213</v>
      </c>
      <c r="B11" s="73">
        <v>30</v>
      </c>
      <c r="C11" s="42">
        <v>10</v>
      </c>
      <c r="D11" s="64">
        <f t="shared" ref="D11:D74" si="2">C11+E11/10000</f>
        <v>10.199</v>
      </c>
      <c r="E11" s="42">
        <v>1990</v>
      </c>
      <c r="F11" s="65">
        <v>66.341299060295071</v>
      </c>
      <c r="G11" s="65">
        <v>43.572984749455337</v>
      </c>
      <c r="H11" s="65">
        <v>1.0866666666666667</v>
      </c>
      <c r="I11" s="65">
        <v>12.09</v>
      </c>
      <c r="J11" s="65">
        <v>12.1</v>
      </c>
      <c r="K11" s="65">
        <v>20</v>
      </c>
      <c r="L11" s="65">
        <v>13.27</v>
      </c>
      <c r="M11" s="65">
        <v>11.899999999999999</v>
      </c>
      <c r="N11" s="65">
        <v>33</v>
      </c>
      <c r="O11" s="65">
        <v>18.399999999999999</v>
      </c>
      <c r="P11" s="65">
        <v>14.729960617994548</v>
      </c>
      <c r="Q11" s="65">
        <v>51.381803493890743</v>
      </c>
      <c r="R11" s="65">
        <v>21</v>
      </c>
      <c r="S11" s="65">
        <v>12.1</v>
      </c>
      <c r="T11" s="65">
        <v>12.63932584269663</v>
      </c>
      <c r="U11" s="65">
        <v>25.134831460674157</v>
      </c>
      <c r="V11" s="65">
        <v>15</v>
      </c>
      <c r="W11" s="65">
        <v>11</v>
      </c>
      <c r="X11" s="66">
        <v>768</v>
      </c>
      <c r="Y11" s="65">
        <v>11.8</v>
      </c>
      <c r="Z11" s="65">
        <v>11</v>
      </c>
      <c r="AA11" s="65">
        <v>0.8</v>
      </c>
      <c r="AB11" s="65">
        <v>11</v>
      </c>
      <c r="AC11" s="65">
        <v>11</v>
      </c>
      <c r="AD11" s="65">
        <v>0.8</v>
      </c>
      <c r="AE11" s="65">
        <v>10.8</v>
      </c>
      <c r="AF11" s="65">
        <v>10</v>
      </c>
      <c r="AG11" s="65">
        <v>0.7</v>
      </c>
      <c r="AH11" s="65">
        <v>11.2</v>
      </c>
      <c r="AI11" s="65">
        <v>12</v>
      </c>
      <c r="AJ11" s="65">
        <v>0.5</v>
      </c>
      <c r="AK11" s="65">
        <v>15.4</v>
      </c>
      <c r="AL11" s="65">
        <v>10</v>
      </c>
      <c r="AM11" s="65">
        <v>0.5</v>
      </c>
      <c r="AN11" s="65">
        <v>5.4</v>
      </c>
      <c r="AO11" s="65">
        <v>3.88</v>
      </c>
      <c r="AP11" s="65">
        <v>2.7</v>
      </c>
      <c r="AQ11" s="65">
        <v>3.2</v>
      </c>
      <c r="AR11" s="65">
        <v>4.87</v>
      </c>
      <c r="AS11" s="65">
        <v>3.05</v>
      </c>
      <c r="AT11" s="65">
        <v>3.8366666666666664</v>
      </c>
      <c r="AU11" s="65">
        <v>3.18</v>
      </c>
      <c r="AV11" s="65">
        <v>4.3499999999999996</v>
      </c>
      <c r="AW11" s="65">
        <v>4.5199999999999996</v>
      </c>
      <c r="AX11" s="65">
        <v>4.5546307506053267</v>
      </c>
      <c r="AY11" s="65">
        <v>4.54</v>
      </c>
      <c r="AZ11" s="65">
        <v>5.43</v>
      </c>
      <c r="BA11" s="65">
        <v>6.25</v>
      </c>
      <c r="BB11" s="65"/>
      <c r="BC11" s="65"/>
      <c r="BD11" s="65"/>
      <c r="BE11" s="65">
        <v>4.1243319966644609</v>
      </c>
      <c r="BF11" s="65">
        <v>3.9246304215027488</v>
      </c>
      <c r="BG11" s="65">
        <v>7</v>
      </c>
      <c r="BH11" s="65">
        <v>3.9663480741797432</v>
      </c>
      <c r="BI11" s="65">
        <v>4.8099999999999996</v>
      </c>
      <c r="BJ11" s="65">
        <v>4.51</v>
      </c>
      <c r="BK11" s="65">
        <v>4.68</v>
      </c>
      <c r="BL11" s="65">
        <v>5.7</v>
      </c>
      <c r="BM11" s="65">
        <v>6.17</v>
      </c>
      <c r="BN11" s="65">
        <v>6.5</v>
      </c>
      <c r="BO11" s="65">
        <v>6.52</v>
      </c>
      <c r="BP11" s="65">
        <v>6.7195366514026134</v>
      </c>
      <c r="BQ11" s="65">
        <v>6</v>
      </c>
      <c r="BR11" s="65">
        <v>6.12</v>
      </c>
      <c r="BS11" s="65">
        <v>6.12</v>
      </c>
      <c r="BT11" s="65">
        <v>5.8863684312397178</v>
      </c>
      <c r="BU11" s="65">
        <v>6.9</v>
      </c>
      <c r="BV11" s="65">
        <v>9.6533333333332241</v>
      </c>
      <c r="BW11" s="65">
        <v>7.59</v>
      </c>
      <c r="BX11" s="65">
        <v>2.62</v>
      </c>
      <c r="BY11" s="65">
        <v>0.42</v>
      </c>
      <c r="BZ11" s="65">
        <v>0.43</v>
      </c>
      <c r="CA11" s="65">
        <v>5.57</v>
      </c>
      <c r="CB11" s="65">
        <v>6.9366666666665839</v>
      </c>
      <c r="CC11" s="65">
        <v>6.46</v>
      </c>
      <c r="CD11" s="65">
        <v>8.2315396458813002</v>
      </c>
      <c r="CE11" s="65">
        <v>11.74</v>
      </c>
      <c r="CF11" s="65">
        <v>0.27714285714285714</v>
      </c>
      <c r="CG11" s="65">
        <v>7.29</v>
      </c>
      <c r="CH11" s="65">
        <v>49.21</v>
      </c>
      <c r="CI11" s="65">
        <v>27</v>
      </c>
      <c r="CJ11" s="65">
        <v>2.17</v>
      </c>
      <c r="CK11" s="65">
        <v>4.5681917611756235</v>
      </c>
      <c r="CL11" s="65">
        <v>0.78253740524578075</v>
      </c>
      <c r="CM11" s="65">
        <v>15.613690198909152</v>
      </c>
      <c r="CN11" s="65">
        <v>21.06</v>
      </c>
      <c r="CO11" s="65">
        <v>4.62</v>
      </c>
      <c r="CP11" s="65">
        <v>4.3499999999999996</v>
      </c>
      <c r="CQ11" s="65">
        <v>2.69</v>
      </c>
      <c r="CR11" s="65">
        <v>2.1233333333332998</v>
      </c>
      <c r="CS11" s="65">
        <v>0.24</v>
      </c>
      <c r="CT11" s="65">
        <v>0.24</v>
      </c>
      <c r="CU11" s="65">
        <v>0.37</v>
      </c>
      <c r="CV11" s="65">
        <v>0.14000000000000001</v>
      </c>
      <c r="CW11" s="65">
        <v>0.32</v>
      </c>
      <c r="CX11" s="65">
        <v>0.37375000000000003</v>
      </c>
      <c r="CY11" s="65">
        <v>0.73593975672624246</v>
      </c>
      <c r="CZ11" s="65">
        <v>1.0789448209099723</v>
      </c>
      <c r="DA11" s="65">
        <v>0.53</v>
      </c>
      <c r="DB11" s="65">
        <v>8.33</v>
      </c>
      <c r="DC11" s="65">
        <v>1.33</v>
      </c>
      <c r="DD11" s="65">
        <v>3.3</v>
      </c>
      <c r="DE11" s="65">
        <v>2.2200000000000002</v>
      </c>
      <c r="DF11" s="65">
        <v>5.8</v>
      </c>
      <c r="DG11" s="65">
        <v>4</v>
      </c>
      <c r="DH11" s="65">
        <v>5.7</v>
      </c>
      <c r="DI11" s="65">
        <v>13.38</v>
      </c>
      <c r="DJ11" s="65">
        <v>6.5</v>
      </c>
      <c r="DK11" s="65">
        <v>5</v>
      </c>
      <c r="DL11" s="65">
        <v>0.56999999999999995</v>
      </c>
      <c r="DM11" s="65">
        <v>5.83</v>
      </c>
      <c r="DN11" s="65">
        <v>34.628617669459246</v>
      </c>
      <c r="DO11" s="42"/>
    </row>
    <row r="12" spans="1:119">
      <c r="A12" s="23" t="s">
        <v>214</v>
      </c>
      <c r="B12" s="73">
        <v>20</v>
      </c>
      <c r="C12" s="42">
        <v>10</v>
      </c>
      <c r="D12" s="64">
        <f t="shared" si="2"/>
        <v>10.1991</v>
      </c>
      <c r="E12" s="42">
        <v>1991</v>
      </c>
      <c r="F12" s="65">
        <v>68.518040318038857</v>
      </c>
      <c r="G12" s="65">
        <v>44.444444444444443</v>
      </c>
      <c r="H12" s="65">
        <v>1.0906666666666667</v>
      </c>
      <c r="I12" s="65">
        <v>12.14</v>
      </c>
      <c r="J12" s="65">
        <v>12</v>
      </c>
      <c r="K12" s="65">
        <v>20</v>
      </c>
      <c r="L12" s="65">
        <v>12.26</v>
      </c>
      <c r="M12" s="65">
        <v>11.799999999999999</v>
      </c>
      <c r="N12" s="65">
        <v>31</v>
      </c>
      <c r="O12" s="65">
        <v>18.215443706353263</v>
      </c>
      <c r="P12" s="65">
        <v>14.159921235989097</v>
      </c>
      <c r="Q12" s="65">
        <v>52.763606987781486</v>
      </c>
      <c r="R12" s="65">
        <v>21</v>
      </c>
      <c r="S12" s="65">
        <v>20.350000000000001</v>
      </c>
      <c r="T12" s="65">
        <v>12.825093632958804</v>
      </c>
      <c r="U12" s="65">
        <v>24.31460674157303</v>
      </c>
      <c r="V12" s="65">
        <v>16.07</v>
      </c>
      <c r="W12" s="65">
        <v>10.7</v>
      </c>
      <c r="X12" s="66">
        <v>1056</v>
      </c>
      <c r="Y12" s="65">
        <v>12.2</v>
      </c>
      <c r="Z12" s="65">
        <v>12</v>
      </c>
      <c r="AA12" s="65">
        <v>1.2</v>
      </c>
      <c r="AB12" s="65">
        <v>12.8</v>
      </c>
      <c r="AC12" s="65">
        <v>12</v>
      </c>
      <c r="AD12" s="65">
        <v>0.9</v>
      </c>
      <c r="AE12" s="65">
        <v>11.5</v>
      </c>
      <c r="AF12" s="65">
        <v>12</v>
      </c>
      <c r="AG12" s="65">
        <v>0.9</v>
      </c>
      <c r="AH12" s="65">
        <v>12.9</v>
      </c>
      <c r="AI12" s="65">
        <v>14</v>
      </c>
      <c r="AJ12" s="65">
        <v>1</v>
      </c>
      <c r="AK12" s="65">
        <v>12.2</v>
      </c>
      <c r="AL12" s="65">
        <v>11</v>
      </c>
      <c r="AM12" s="65">
        <v>1</v>
      </c>
      <c r="AN12" s="65">
        <v>5.68</v>
      </c>
      <c r="AO12" s="65">
        <v>4.6900000000000004</v>
      </c>
      <c r="AP12" s="65">
        <v>2.69</v>
      </c>
      <c r="AQ12" s="65">
        <v>3.07</v>
      </c>
      <c r="AR12" s="65">
        <v>4.8499999999999996</v>
      </c>
      <c r="AS12" s="65">
        <v>3.3</v>
      </c>
      <c r="AT12" s="65">
        <v>3.8366666666666664</v>
      </c>
      <c r="AU12" s="65">
        <v>3.12</v>
      </c>
      <c r="AV12" s="65">
        <v>3.92</v>
      </c>
      <c r="AW12" s="65">
        <v>4.7699999999999996</v>
      </c>
      <c r="AX12" s="65">
        <v>4.6317561205273066</v>
      </c>
      <c r="AY12" s="65">
        <v>4.8899999999999997</v>
      </c>
      <c r="AZ12" s="65">
        <v>5.37</v>
      </c>
      <c r="BA12" s="65">
        <v>7.83</v>
      </c>
      <c r="BB12" s="65"/>
      <c r="BC12" s="65"/>
      <c r="BD12" s="65"/>
      <c r="BE12" s="65">
        <v>5.17</v>
      </c>
      <c r="BF12" s="65">
        <v>4.5</v>
      </c>
      <c r="BG12" s="65">
        <v>6.7172610556348067</v>
      </c>
      <c r="BH12" s="65">
        <v>3.83</v>
      </c>
      <c r="BI12" s="65">
        <v>4.75</v>
      </c>
      <c r="BJ12" s="65">
        <v>4.46</v>
      </c>
      <c r="BK12" s="65">
        <v>5.32</v>
      </c>
      <c r="BL12" s="65">
        <v>6.2</v>
      </c>
      <c r="BM12" s="65">
        <v>6.73</v>
      </c>
      <c r="BN12" s="65">
        <v>6.25</v>
      </c>
      <c r="BO12" s="65">
        <v>7.25</v>
      </c>
      <c r="BP12" s="65">
        <v>7.8</v>
      </c>
      <c r="BQ12" s="65">
        <v>6.62</v>
      </c>
      <c r="BR12" s="65">
        <v>6.59</v>
      </c>
      <c r="BS12" s="65">
        <v>7.25</v>
      </c>
      <c r="BT12" s="65">
        <v>6.0610955192102969</v>
      </c>
      <c r="BU12" s="65">
        <v>8.2200000000000006</v>
      </c>
      <c r="BV12" s="65">
        <v>9.6533333333332259</v>
      </c>
      <c r="BW12" s="65">
        <v>7.71</v>
      </c>
      <c r="BX12" s="65">
        <v>2</v>
      </c>
      <c r="BY12" s="65">
        <v>0.38</v>
      </c>
      <c r="BZ12" s="65">
        <v>0.4900858704137393</v>
      </c>
      <c r="CA12" s="65">
        <v>5.62</v>
      </c>
      <c r="CB12" s="65">
        <v>6.9366666666665857</v>
      </c>
      <c r="CC12" s="65">
        <v>6.25</v>
      </c>
      <c r="CD12" s="65">
        <v>8.2315396458813019</v>
      </c>
      <c r="CE12" s="65">
        <v>12.52</v>
      </c>
      <c r="CF12" s="65">
        <v>0.21</v>
      </c>
      <c r="CG12" s="65">
        <v>6.5</v>
      </c>
      <c r="CH12" s="65">
        <v>46.45</v>
      </c>
      <c r="CI12" s="65">
        <v>25.17</v>
      </c>
      <c r="CJ12" s="65">
        <v>3.61</v>
      </c>
      <c r="CK12" s="65">
        <v>4.360931462645155</v>
      </c>
      <c r="CL12" s="65">
        <v>0.78888091836023233</v>
      </c>
      <c r="CM12" s="65">
        <v>15.546070596727457</v>
      </c>
      <c r="CN12" s="65">
        <v>20</v>
      </c>
      <c r="CO12" s="65">
        <v>5.35</v>
      </c>
      <c r="CP12" s="65">
        <v>4.26</v>
      </c>
      <c r="CQ12" s="65">
        <v>2.35</v>
      </c>
      <c r="CR12" s="65">
        <v>2.1233333333333002</v>
      </c>
      <c r="CS12" s="65">
        <v>0.23</v>
      </c>
      <c r="CT12" s="65">
        <v>0.23</v>
      </c>
      <c r="CU12" s="65">
        <v>0.41</v>
      </c>
      <c r="CV12" s="65">
        <v>0.13</v>
      </c>
      <c r="CW12" s="65">
        <v>0.3</v>
      </c>
      <c r="CX12" s="65">
        <v>0.28999999999999998</v>
      </c>
      <c r="CY12" s="65">
        <v>0.78545746969729258</v>
      </c>
      <c r="CZ12" s="65">
        <v>1.1088120591896018</v>
      </c>
      <c r="DA12" s="65">
        <v>0.56000000000000005</v>
      </c>
      <c r="DB12" s="65">
        <v>23.12</v>
      </c>
      <c r="DC12" s="65">
        <v>1.4</v>
      </c>
      <c r="DD12" s="65">
        <v>9.8000000000000007</v>
      </c>
      <c r="DE12" s="65">
        <v>1.1200000000000001</v>
      </c>
      <c r="DF12" s="65">
        <v>5</v>
      </c>
      <c r="DG12" s="65">
        <v>2.67</v>
      </c>
      <c r="DH12" s="65">
        <v>4.7</v>
      </c>
      <c r="DI12" s="65">
        <v>12.64</v>
      </c>
      <c r="DJ12" s="65">
        <v>7.1</v>
      </c>
      <c r="DK12" s="65">
        <v>11.064034491733356</v>
      </c>
      <c r="DL12" s="65">
        <v>0.90690798381269566</v>
      </c>
      <c r="DM12" s="65">
        <v>6.57</v>
      </c>
      <c r="DN12" s="65">
        <v>38.900161843107384</v>
      </c>
      <c r="DO12" s="42"/>
    </row>
    <row r="13" spans="1:119">
      <c r="A13" s="23" t="s">
        <v>215</v>
      </c>
      <c r="B13" s="73" t="s">
        <v>205</v>
      </c>
      <c r="C13" s="42">
        <v>10</v>
      </c>
      <c r="D13" s="64">
        <f t="shared" si="2"/>
        <v>10.199199999999999</v>
      </c>
      <c r="E13" s="42">
        <v>1992</v>
      </c>
      <c r="F13" s="65">
        <v>70.329327106343314</v>
      </c>
      <c r="G13" s="65">
        <v>45.315904139433549</v>
      </c>
      <c r="H13" s="65">
        <v>1.1164999999999998</v>
      </c>
      <c r="I13" s="65">
        <v>12.13</v>
      </c>
      <c r="J13" s="65">
        <v>12.1</v>
      </c>
      <c r="K13" s="65">
        <v>20</v>
      </c>
      <c r="L13" s="65">
        <v>12.53</v>
      </c>
      <c r="M13" s="65">
        <v>11.899999999999999</v>
      </c>
      <c r="N13" s="65">
        <v>34</v>
      </c>
      <c r="O13" s="65">
        <v>16.29</v>
      </c>
      <c r="P13" s="65">
        <v>13.600000000000001</v>
      </c>
      <c r="Q13" s="65">
        <v>58</v>
      </c>
      <c r="R13" s="65">
        <v>22</v>
      </c>
      <c r="S13" s="65">
        <v>19.829999999999998</v>
      </c>
      <c r="T13" s="65">
        <v>14.000000000000002</v>
      </c>
      <c r="U13" s="65">
        <v>25</v>
      </c>
      <c r="V13" s="65">
        <v>17.12</v>
      </c>
      <c r="W13" s="65">
        <v>11.508333333333333</v>
      </c>
      <c r="X13" s="66">
        <v>896</v>
      </c>
      <c r="Y13" s="65">
        <v>12.1</v>
      </c>
      <c r="Z13" s="65">
        <v>11</v>
      </c>
      <c r="AA13" s="65">
        <v>1.2</v>
      </c>
      <c r="AB13" s="65">
        <v>11.3</v>
      </c>
      <c r="AC13" s="65">
        <v>12</v>
      </c>
      <c r="AD13" s="65">
        <v>1.5</v>
      </c>
      <c r="AE13" s="65">
        <v>9.9</v>
      </c>
      <c r="AF13" s="65">
        <v>12</v>
      </c>
      <c r="AG13" s="65">
        <v>1.8</v>
      </c>
      <c r="AH13" s="65">
        <v>10.1</v>
      </c>
      <c r="AI13" s="65">
        <v>12</v>
      </c>
      <c r="AJ13" s="65">
        <v>1.5</v>
      </c>
      <c r="AK13" s="65">
        <v>10.6</v>
      </c>
      <c r="AL13" s="65">
        <v>13</v>
      </c>
      <c r="AM13" s="65">
        <v>0.85</v>
      </c>
      <c r="AN13" s="65">
        <v>5.9</v>
      </c>
      <c r="AO13" s="65">
        <v>5.24</v>
      </c>
      <c r="AP13" s="65">
        <v>2.77</v>
      </c>
      <c r="AQ13" s="65">
        <v>2.99</v>
      </c>
      <c r="AR13" s="65">
        <v>4.93</v>
      </c>
      <c r="AS13" s="65">
        <v>3.08</v>
      </c>
      <c r="AT13" s="65">
        <v>3.8366666666666664</v>
      </c>
      <c r="AU13" s="65">
        <v>3.21</v>
      </c>
      <c r="AV13" s="65">
        <v>4.8499999999999996</v>
      </c>
      <c r="AW13" s="65">
        <v>4.5999999999999996</v>
      </c>
      <c r="AX13" s="65">
        <v>4.6973937315039009</v>
      </c>
      <c r="AY13" s="65">
        <v>5.44</v>
      </c>
      <c r="AZ13" s="65">
        <v>6.08</v>
      </c>
      <c r="BA13" s="65">
        <v>6.86</v>
      </c>
      <c r="BB13" s="65"/>
      <c r="BC13" s="65"/>
      <c r="BD13" s="65"/>
      <c r="BE13" s="65">
        <v>4.42</v>
      </c>
      <c r="BF13" s="65">
        <v>4.12</v>
      </c>
      <c r="BG13" s="65">
        <v>6.6251497860199713</v>
      </c>
      <c r="BH13" s="65">
        <v>4.131398002853067</v>
      </c>
      <c r="BI13" s="65">
        <v>5</v>
      </c>
      <c r="BJ13" s="65">
        <v>4.59</v>
      </c>
      <c r="BK13" s="65">
        <v>5.08</v>
      </c>
      <c r="BL13" s="65">
        <v>6.35</v>
      </c>
      <c r="BM13" s="65">
        <v>6.64</v>
      </c>
      <c r="BN13" s="65">
        <v>6.44</v>
      </c>
      <c r="BO13" s="65">
        <v>7.8</v>
      </c>
      <c r="BP13" s="65">
        <v>7.33</v>
      </c>
      <c r="BQ13" s="65">
        <v>5.53</v>
      </c>
      <c r="BR13" s="65">
        <v>6.29</v>
      </c>
      <c r="BS13" s="65">
        <v>7.06</v>
      </c>
      <c r="BT13" s="65">
        <v>6.33</v>
      </c>
      <c r="BU13" s="65">
        <v>8.2100000000000009</v>
      </c>
      <c r="BV13" s="65">
        <v>9.6533333333332312</v>
      </c>
      <c r="BW13" s="65">
        <v>8.1</v>
      </c>
      <c r="BX13" s="65">
        <v>3.9</v>
      </c>
      <c r="BY13" s="65">
        <v>0.43</v>
      </c>
      <c r="BZ13" s="65">
        <v>0.4</v>
      </c>
      <c r="CA13" s="65">
        <v>5.88</v>
      </c>
      <c r="CB13" s="65">
        <v>6.9366666666665893</v>
      </c>
      <c r="CC13" s="65">
        <v>6.19</v>
      </c>
      <c r="CD13" s="65">
        <v>8.2315396458813073</v>
      </c>
      <c r="CE13" s="65">
        <v>11.46</v>
      </c>
      <c r="CF13" s="65">
        <v>0.29606325867775873</v>
      </c>
      <c r="CG13" s="65">
        <v>8.9149999999999991</v>
      </c>
      <c r="CH13" s="65">
        <v>46.85</v>
      </c>
      <c r="CI13" s="65">
        <v>26.75</v>
      </c>
      <c r="CJ13" s="65">
        <v>3.46</v>
      </c>
      <c r="CK13" s="65">
        <v>4.3173149849964041</v>
      </c>
      <c r="CL13" s="65">
        <v>0.82854580901503261</v>
      </c>
      <c r="CM13" s="65">
        <v>14.820711790182365</v>
      </c>
      <c r="CN13" s="65">
        <v>21.36</v>
      </c>
      <c r="CO13" s="65">
        <v>4.17</v>
      </c>
      <c r="CP13" s="65">
        <v>3.93</v>
      </c>
      <c r="CQ13" s="65">
        <v>2.52</v>
      </c>
      <c r="CR13" s="65">
        <v>2.1233333333333015</v>
      </c>
      <c r="CS13" s="65">
        <v>0.25</v>
      </c>
      <c r="CT13" s="65">
        <v>0.24</v>
      </c>
      <c r="CU13" s="65">
        <v>0.48193581675166908</v>
      </c>
      <c r="CV13" s="65">
        <v>0.14000000000000001</v>
      </c>
      <c r="CW13" s="65">
        <v>0.3</v>
      </c>
      <c r="CX13" s="65">
        <v>0.32</v>
      </c>
      <c r="CY13" s="65">
        <v>0.84816138721428136</v>
      </c>
      <c r="CZ13" s="65">
        <v>1.1386792974692308</v>
      </c>
      <c r="DA13" s="65">
        <v>0.42</v>
      </c>
      <c r="DB13" s="65">
        <v>14.88</v>
      </c>
      <c r="DC13" s="65">
        <v>1.47</v>
      </c>
      <c r="DD13" s="65">
        <v>8.5</v>
      </c>
      <c r="DE13" s="65">
        <v>1.46</v>
      </c>
      <c r="DF13" s="65">
        <v>9.3000000000000007</v>
      </c>
      <c r="DG13" s="65">
        <v>6.0788545307878499</v>
      </c>
      <c r="DH13" s="65">
        <v>6.8865017477816597</v>
      </c>
      <c r="DI13" s="65">
        <v>13.05</v>
      </c>
      <c r="DJ13" s="65">
        <v>7</v>
      </c>
      <c r="DK13" s="65">
        <v>11.268808805210337</v>
      </c>
      <c r="DL13" s="65">
        <v>0.92379415745524684</v>
      </c>
      <c r="DM13" s="65">
        <v>6.69</v>
      </c>
      <c r="DN13" s="65">
        <v>45</v>
      </c>
      <c r="DO13" s="42"/>
    </row>
    <row r="14" spans="1:119">
      <c r="B14" s="23"/>
      <c r="C14" s="42">
        <v>10</v>
      </c>
      <c r="D14" s="64">
        <f t="shared" si="2"/>
        <v>10.199299999999999</v>
      </c>
      <c r="E14" s="42">
        <v>1993</v>
      </c>
      <c r="F14" s="65">
        <v>72.085033336038592</v>
      </c>
      <c r="G14" s="65">
        <v>46.623093681917211</v>
      </c>
      <c r="H14" s="65">
        <v>1.0905</v>
      </c>
      <c r="I14" s="65">
        <v>12.25</v>
      </c>
      <c r="J14" s="65">
        <v>12.1</v>
      </c>
      <c r="K14" s="65">
        <v>21</v>
      </c>
      <c r="L14" s="65">
        <v>13</v>
      </c>
      <c r="M14" s="65">
        <v>12.4</v>
      </c>
      <c r="N14" s="65">
        <v>32</v>
      </c>
      <c r="O14" s="65">
        <v>17.600000000000001</v>
      </c>
      <c r="P14" s="65">
        <v>12.8</v>
      </c>
      <c r="Q14" s="65">
        <v>48</v>
      </c>
      <c r="R14" s="65">
        <v>22</v>
      </c>
      <c r="S14" s="65">
        <v>17.57</v>
      </c>
      <c r="T14" s="65">
        <v>12.5</v>
      </c>
      <c r="U14" s="65">
        <v>25</v>
      </c>
      <c r="V14" s="65">
        <v>15.11</v>
      </c>
      <c r="W14" s="65">
        <v>12</v>
      </c>
      <c r="X14" s="66">
        <v>864</v>
      </c>
      <c r="Y14" s="65">
        <v>12.2</v>
      </c>
      <c r="Z14" s="65">
        <v>18</v>
      </c>
      <c r="AA14" s="65">
        <v>1.4</v>
      </c>
      <c r="AB14" s="65">
        <v>12.4</v>
      </c>
      <c r="AC14" s="65">
        <v>11</v>
      </c>
      <c r="AD14" s="65">
        <v>1.6</v>
      </c>
      <c r="AE14" s="65">
        <v>10.3</v>
      </c>
      <c r="AF14" s="65">
        <v>11</v>
      </c>
      <c r="AG14" s="65">
        <v>1.3</v>
      </c>
      <c r="AH14" s="65">
        <v>11.9</v>
      </c>
      <c r="AI14" s="65">
        <v>13</v>
      </c>
      <c r="AJ14" s="65">
        <v>1.7</v>
      </c>
      <c r="AK14" s="65">
        <v>11.1</v>
      </c>
      <c r="AL14" s="65">
        <v>10</v>
      </c>
      <c r="AM14" s="65">
        <v>0.7</v>
      </c>
      <c r="AN14" s="65">
        <v>5.51</v>
      </c>
      <c r="AO14" s="65">
        <v>4.58</v>
      </c>
      <c r="AP14" s="65">
        <v>2.89</v>
      </c>
      <c r="AQ14" s="65">
        <v>3.39</v>
      </c>
      <c r="AR14" s="65">
        <v>4.93</v>
      </c>
      <c r="AS14" s="65">
        <v>3.03</v>
      </c>
      <c r="AT14" s="65">
        <v>3.86</v>
      </c>
      <c r="AU14" s="65">
        <v>3</v>
      </c>
      <c r="AV14" s="65">
        <v>3.79</v>
      </c>
      <c r="AW14" s="65">
        <v>4.8099999999999996</v>
      </c>
      <c r="AX14" s="65">
        <v>4.75</v>
      </c>
      <c r="AY14" s="65">
        <v>5.13</v>
      </c>
      <c r="AZ14" s="65">
        <v>5.47</v>
      </c>
      <c r="BA14" s="65">
        <v>6.64</v>
      </c>
      <c r="BB14" s="65"/>
      <c r="BC14" s="65"/>
      <c r="BD14" s="65"/>
      <c r="BE14" s="65">
        <v>4.6500000000000004</v>
      </c>
      <c r="BF14" s="65">
        <v>4.25</v>
      </c>
      <c r="BG14" s="65">
        <v>6.37</v>
      </c>
      <c r="BH14" s="65">
        <v>4.5</v>
      </c>
      <c r="BI14" s="65">
        <v>4.47</v>
      </c>
      <c r="BJ14" s="65">
        <v>4.68</v>
      </c>
      <c r="BK14" s="65">
        <v>5.23</v>
      </c>
      <c r="BL14" s="65">
        <v>6.58</v>
      </c>
      <c r="BM14" s="65">
        <v>6.61</v>
      </c>
      <c r="BN14" s="65">
        <v>6.77</v>
      </c>
      <c r="BO14" s="65">
        <v>7.25</v>
      </c>
      <c r="BP14" s="65">
        <v>6.37</v>
      </c>
      <c r="BQ14" s="65">
        <v>6.71</v>
      </c>
      <c r="BR14" s="65">
        <v>6.39</v>
      </c>
      <c r="BS14" s="65">
        <v>6.47</v>
      </c>
      <c r="BT14" s="65">
        <v>6.51</v>
      </c>
      <c r="BU14" s="65">
        <v>8.56</v>
      </c>
      <c r="BV14" s="65">
        <v>9.6533333333332401</v>
      </c>
      <c r="BW14" s="65">
        <v>7.87</v>
      </c>
      <c r="BX14" s="65">
        <v>3</v>
      </c>
      <c r="BY14" s="65">
        <v>0.4</v>
      </c>
      <c r="BZ14" s="65">
        <v>0.39</v>
      </c>
      <c r="CA14" s="65">
        <v>5.89</v>
      </c>
      <c r="CB14" s="65">
        <v>6.9366666666665973</v>
      </c>
      <c r="CC14" s="65">
        <v>6.8</v>
      </c>
      <c r="CD14" s="65">
        <v>8.2315396458813179</v>
      </c>
      <c r="CE14" s="65">
        <v>12.5</v>
      </c>
      <c r="CF14" s="65">
        <v>0.31244281074431118</v>
      </c>
      <c r="CG14" s="65">
        <v>11.33</v>
      </c>
      <c r="CH14" s="65">
        <v>41</v>
      </c>
      <c r="CI14" s="65">
        <v>28.33</v>
      </c>
      <c r="CJ14" s="65">
        <v>2.33</v>
      </c>
      <c r="CK14" s="65">
        <v>4.4373423282293718</v>
      </c>
      <c r="CL14" s="65">
        <v>0.84602941319238212</v>
      </c>
      <c r="CM14" s="65">
        <v>11.5</v>
      </c>
      <c r="CN14" s="65">
        <v>23.83</v>
      </c>
      <c r="CO14" s="65">
        <v>4.82</v>
      </c>
      <c r="CP14" s="65">
        <v>4.2</v>
      </c>
      <c r="CQ14" s="65">
        <v>2.2000000000000002</v>
      </c>
      <c r="CR14" s="65">
        <v>2.1233333333333042</v>
      </c>
      <c r="CS14" s="65">
        <v>0.24</v>
      </c>
      <c r="CT14" s="65">
        <v>0.28000000000000003</v>
      </c>
      <c r="CU14" s="65">
        <v>0.3</v>
      </c>
      <c r="CV14" s="65">
        <v>0.17</v>
      </c>
      <c r="CW14" s="65">
        <v>0.33</v>
      </c>
      <c r="CX14" s="65">
        <v>0.36</v>
      </c>
      <c r="CY14" s="65">
        <v>0.89310738555269187</v>
      </c>
      <c r="CZ14" s="65">
        <v>1.2028198036232896</v>
      </c>
      <c r="DA14" s="65">
        <v>0.5</v>
      </c>
      <c r="DB14" s="65">
        <v>12.33</v>
      </c>
      <c r="DC14" s="65">
        <v>1.1299999999999999</v>
      </c>
      <c r="DD14" s="65">
        <v>6.5</v>
      </c>
      <c r="DE14" s="65">
        <v>1.4</v>
      </c>
      <c r="DF14" s="65">
        <v>6.3</v>
      </c>
      <c r="DG14" s="65">
        <v>7.2837026082280243</v>
      </c>
      <c r="DH14" s="65">
        <v>6.9337725194944841</v>
      </c>
      <c r="DI14" s="65">
        <v>15.94</v>
      </c>
      <c r="DJ14" s="65">
        <v>6.2</v>
      </c>
      <c r="DK14" s="65">
        <v>10.272542381579671</v>
      </c>
      <c r="DL14" s="65">
        <v>0.91321703945801069</v>
      </c>
      <c r="DM14" s="65">
        <v>8.11</v>
      </c>
      <c r="DN14" s="65">
        <v>47.600285605483585</v>
      </c>
      <c r="DO14" s="42"/>
    </row>
    <row r="15" spans="1:119">
      <c r="B15" s="23"/>
      <c r="C15" s="42">
        <v>10</v>
      </c>
      <c r="D15" s="64">
        <f t="shared" si="2"/>
        <v>10.199400000000001</v>
      </c>
      <c r="E15" s="42">
        <v>1994</v>
      </c>
      <c r="F15" s="65">
        <v>73.584478760110869</v>
      </c>
      <c r="G15" s="65">
        <v>49.23747276688453</v>
      </c>
      <c r="H15" s="65">
        <v>1.1113333333333333</v>
      </c>
      <c r="I15" s="65">
        <v>12.24</v>
      </c>
      <c r="J15" s="65">
        <v>12.1</v>
      </c>
      <c r="K15" s="65">
        <v>21</v>
      </c>
      <c r="L15" s="65">
        <v>12.83</v>
      </c>
      <c r="M15" s="65">
        <v>12</v>
      </c>
      <c r="N15" s="65">
        <v>34</v>
      </c>
      <c r="O15" s="65">
        <v>17.78</v>
      </c>
      <c r="P15" s="65">
        <v>12.726446531354139</v>
      </c>
      <c r="Q15" s="65">
        <v>47.963243461577299</v>
      </c>
      <c r="R15" s="65">
        <v>21</v>
      </c>
      <c r="S15" s="65">
        <v>19.18</v>
      </c>
      <c r="T15" s="65">
        <v>12</v>
      </c>
      <c r="U15" s="65">
        <v>28</v>
      </c>
      <c r="V15" s="65">
        <v>15.4</v>
      </c>
      <c r="W15" s="65">
        <v>11.3</v>
      </c>
      <c r="X15" s="66">
        <v>1180</v>
      </c>
      <c r="Y15" s="65">
        <v>11.8</v>
      </c>
      <c r="Z15" s="65">
        <v>11</v>
      </c>
      <c r="AA15" s="65">
        <v>1</v>
      </c>
      <c r="AB15" s="65">
        <v>11.3</v>
      </c>
      <c r="AC15" s="65">
        <v>10</v>
      </c>
      <c r="AD15" s="65">
        <v>0.9</v>
      </c>
      <c r="AE15" s="65">
        <v>10.4</v>
      </c>
      <c r="AF15" s="65">
        <v>10</v>
      </c>
      <c r="AG15" s="65">
        <v>1.2</v>
      </c>
      <c r="AH15" s="65">
        <v>10.8</v>
      </c>
      <c r="AI15" s="65">
        <v>11</v>
      </c>
      <c r="AJ15" s="65">
        <v>0.8</v>
      </c>
      <c r="AK15" s="65">
        <v>11.2</v>
      </c>
      <c r="AL15" s="65">
        <v>11</v>
      </c>
      <c r="AM15" s="65">
        <v>0.7</v>
      </c>
      <c r="AN15" s="65">
        <v>5.48</v>
      </c>
      <c r="AO15" s="65">
        <v>5.0999999999999996</v>
      </c>
      <c r="AP15" s="65">
        <v>2.89</v>
      </c>
      <c r="AQ15" s="65">
        <v>3.32</v>
      </c>
      <c r="AR15" s="65">
        <v>4.91</v>
      </c>
      <c r="AS15" s="65">
        <v>3.27</v>
      </c>
      <c r="AT15" s="65">
        <v>3.82</v>
      </c>
      <c r="AU15" s="65">
        <v>3.46</v>
      </c>
      <c r="AV15" s="65">
        <v>3.92</v>
      </c>
      <c r="AW15" s="65">
        <v>4.7699999999999996</v>
      </c>
      <c r="AX15" s="65">
        <v>4.6500000000000004</v>
      </c>
      <c r="AY15" s="65">
        <v>4.91</v>
      </c>
      <c r="AZ15" s="65">
        <v>5.38</v>
      </c>
      <c r="BA15" s="65">
        <v>6.5</v>
      </c>
      <c r="BB15" s="65"/>
      <c r="BC15" s="65"/>
      <c r="BD15" s="65"/>
      <c r="BE15" s="65">
        <v>4.4475886951415031</v>
      </c>
      <c r="BF15" s="65">
        <v>3.990015630550622</v>
      </c>
      <c r="BG15" s="65">
        <v>6.96</v>
      </c>
      <c r="BH15" s="65">
        <v>4.25</v>
      </c>
      <c r="BI15" s="65">
        <v>4.8</v>
      </c>
      <c r="BJ15" s="65">
        <v>4.75</v>
      </c>
      <c r="BK15" s="65">
        <v>5.47</v>
      </c>
      <c r="BL15" s="65">
        <v>6.32</v>
      </c>
      <c r="BM15" s="65">
        <v>6.55</v>
      </c>
      <c r="BN15" s="65">
        <v>6.47</v>
      </c>
      <c r="BO15" s="65">
        <v>7.03</v>
      </c>
      <c r="BP15" s="65">
        <v>6.4135454096113014</v>
      </c>
      <c r="BQ15" s="65">
        <v>5.75</v>
      </c>
      <c r="BR15" s="65">
        <v>6.37</v>
      </c>
      <c r="BS15" s="65">
        <v>7</v>
      </c>
      <c r="BT15" s="65">
        <v>6.92</v>
      </c>
      <c r="BU15" s="65">
        <v>4.5999999999999996</v>
      </c>
      <c r="BV15" s="65">
        <v>9.6533333333332507</v>
      </c>
      <c r="BW15" s="65">
        <v>4.2699999999999996</v>
      </c>
      <c r="BX15" s="65">
        <v>4.5</v>
      </c>
      <c r="BY15" s="65">
        <v>0.39</v>
      </c>
      <c r="BZ15" s="65">
        <v>0.43</v>
      </c>
      <c r="CA15" s="65">
        <v>5.95</v>
      </c>
      <c r="CB15" s="65">
        <v>6.9366666666666053</v>
      </c>
      <c r="CC15" s="65">
        <v>6.46</v>
      </c>
      <c r="CD15" s="65">
        <v>8.2315396458813304</v>
      </c>
      <c r="CE15" s="65">
        <v>12.02</v>
      </c>
      <c r="CF15" s="65">
        <v>0.31870798429948588</v>
      </c>
      <c r="CG15" s="65">
        <v>8.8699999999999992</v>
      </c>
      <c r="CH15" s="65">
        <v>42.07</v>
      </c>
      <c r="CI15" s="65">
        <v>20.6</v>
      </c>
      <c r="CJ15" s="65">
        <v>2.4300000000000002</v>
      </c>
      <c r="CK15" s="65">
        <v>4.08</v>
      </c>
      <c r="CL15" s="65">
        <v>0.84503809143886965</v>
      </c>
      <c r="CM15" s="65">
        <v>23.67</v>
      </c>
      <c r="CN15" s="65">
        <v>25.13</v>
      </c>
      <c r="CO15" s="65">
        <v>4.5999999999999996</v>
      </c>
      <c r="CP15" s="65">
        <v>4.2699999999999996</v>
      </c>
      <c r="CQ15" s="65">
        <v>2.5099999999999998</v>
      </c>
      <c r="CR15" s="65">
        <v>2.1233333333333073</v>
      </c>
      <c r="CS15" s="65">
        <v>0.3</v>
      </c>
      <c r="CT15" s="65">
        <v>0.26</v>
      </c>
      <c r="CU15" s="65">
        <v>0.54097822767757586</v>
      </c>
      <c r="CV15" s="65">
        <v>0.17</v>
      </c>
      <c r="CW15" s="65">
        <v>0.36</v>
      </c>
      <c r="CX15" s="65">
        <v>0.36</v>
      </c>
      <c r="CY15" s="65">
        <v>0.92180964148009348</v>
      </c>
      <c r="CZ15" s="65">
        <v>1.2668503664776665</v>
      </c>
      <c r="DA15" s="65">
        <v>0.57999999999999996</v>
      </c>
      <c r="DB15" s="65">
        <v>12.235892869599782</v>
      </c>
      <c r="DC15" s="65">
        <v>1.0772207103819875</v>
      </c>
      <c r="DD15" s="65">
        <v>7.3303134293388137</v>
      </c>
      <c r="DE15" s="65">
        <v>1.52</v>
      </c>
      <c r="DF15" s="65">
        <v>8</v>
      </c>
      <c r="DG15" s="65">
        <v>7.8481688625974799</v>
      </c>
      <c r="DH15" s="65">
        <v>6.0432105404678627</v>
      </c>
      <c r="DI15" s="65">
        <v>14.42</v>
      </c>
      <c r="DJ15" s="65">
        <v>6.2</v>
      </c>
      <c r="DK15" s="65">
        <v>8.0488183395286743</v>
      </c>
      <c r="DL15" s="65">
        <v>0.98085696091878527</v>
      </c>
      <c r="DM15" s="65">
        <v>6.06</v>
      </c>
      <c r="DN15" s="65">
        <v>49.185938690022773</v>
      </c>
      <c r="DO15" s="42"/>
    </row>
    <row r="16" spans="1:119">
      <c r="B16" s="23"/>
      <c r="C16" s="42">
        <v>10</v>
      </c>
      <c r="D16" s="64">
        <f t="shared" si="2"/>
        <v>10.1995</v>
      </c>
      <c r="E16" s="42">
        <v>1995</v>
      </c>
      <c r="F16" s="65">
        <v>75.111960395163024</v>
      </c>
      <c r="G16" s="65">
        <v>52.287581699346411</v>
      </c>
      <c r="H16" s="65">
        <v>1.1123333333333334</v>
      </c>
      <c r="I16" s="65">
        <v>12.33</v>
      </c>
      <c r="J16" s="65">
        <v>12.4</v>
      </c>
      <c r="K16" s="65">
        <v>20</v>
      </c>
      <c r="L16" s="65">
        <v>12.73</v>
      </c>
      <c r="M16" s="65">
        <v>12.4</v>
      </c>
      <c r="N16" s="65">
        <v>31</v>
      </c>
      <c r="O16" s="65">
        <v>14.31</v>
      </c>
      <c r="P16" s="65">
        <v>12</v>
      </c>
      <c r="Q16" s="65">
        <v>46</v>
      </c>
      <c r="R16" s="65">
        <v>20</v>
      </c>
      <c r="S16" s="65">
        <v>17.21</v>
      </c>
      <c r="T16" s="65">
        <v>12</v>
      </c>
      <c r="U16" s="65">
        <v>27</v>
      </c>
      <c r="V16" s="65">
        <v>16.690000000000001</v>
      </c>
      <c r="W16" s="65">
        <v>11.149999999999999</v>
      </c>
      <c r="X16" s="66">
        <v>1070</v>
      </c>
      <c r="Y16" s="65">
        <v>12.1</v>
      </c>
      <c r="Z16" s="65">
        <v>12</v>
      </c>
      <c r="AA16" s="65">
        <v>0.8</v>
      </c>
      <c r="AB16" s="65">
        <v>11.4</v>
      </c>
      <c r="AC16" s="65">
        <v>11</v>
      </c>
      <c r="AD16" s="65">
        <v>0.7</v>
      </c>
      <c r="AE16" s="65">
        <v>10</v>
      </c>
      <c r="AF16" s="65">
        <v>11</v>
      </c>
      <c r="AG16" s="65">
        <v>0.9</v>
      </c>
      <c r="AH16" s="65">
        <v>11.5</v>
      </c>
      <c r="AI16" s="65">
        <v>11</v>
      </c>
      <c r="AJ16" s="65">
        <v>0.8</v>
      </c>
      <c r="AK16" s="65">
        <v>10.7</v>
      </c>
      <c r="AL16" s="65">
        <v>12</v>
      </c>
      <c r="AM16" s="65">
        <v>0.9</v>
      </c>
      <c r="AN16" s="65">
        <v>6.27</v>
      </c>
      <c r="AO16" s="65">
        <v>5.41</v>
      </c>
      <c r="AP16" s="65">
        <v>2.98</v>
      </c>
      <c r="AQ16" s="65">
        <v>3.18</v>
      </c>
      <c r="AR16" s="65">
        <v>5.81</v>
      </c>
      <c r="AS16" s="65">
        <v>3.24</v>
      </c>
      <c r="AT16" s="65">
        <v>4.22</v>
      </c>
      <c r="AU16" s="65">
        <v>3.48</v>
      </c>
      <c r="AV16" s="65">
        <v>3.88</v>
      </c>
      <c r="AW16" s="65">
        <v>4.9000000000000004</v>
      </c>
      <c r="AX16" s="65">
        <v>4.7060024521811004</v>
      </c>
      <c r="AY16" s="65">
        <v>5.31</v>
      </c>
      <c r="AZ16" s="65">
        <v>6.06</v>
      </c>
      <c r="BA16" s="65">
        <v>8.1999999999999993</v>
      </c>
      <c r="BB16" s="65"/>
      <c r="BC16" s="65"/>
      <c r="BD16" s="65"/>
      <c r="BE16" s="65">
        <v>4.6133318452966119</v>
      </c>
      <c r="BF16" s="65">
        <v>4.160054706927176</v>
      </c>
      <c r="BG16" s="65">
        <v>7.37</v>
      </c>
      <c r="BH16" s="65">
        <v>4.4412088612126892</v>
      </c>
      <c r="BI16" s="65">
        <v>4.8899999999999997</v>
      </c>
      <c r="BJ16" s="65">
        <v>4.8</v>
      </c>
      <c r="BK16" s="65">
        <v>5.68</v>
      </c>
      <c r="BL16" s="65">
        <v>6.87</v>
      </c>
      <c r="BM16" s="65">
        <v>7.07</v>
      </c>
      <c r="BN16" s="65">
        <v>6.81</v>
      </c>
      <c r="BO16" s="65">
        <v>7.33</v>
      </c>
      <c r="BP16" s="65">
        <v>6.4315966403796487</v>
      </c>
      <c r="BQ16" s="65">
        <v>6.75</v>
      </c>
      <c r="BR16" s="65">
        <v>8.08</v>
      </c>
      <c r="BS16" s="65">
        <v>8.1999999999999993</v>
      </c>
      <c r="BT16" s="65">
        <v>8</v>
      </c>
      <c r="BU16" s="65">
        <v>7.87</v>
      </c>
      <c r="BV16" s="65">
        <v>9.6533333333332649</v>
      </c>
      <c r="BW16" s="65">
        <v>8.35</v>
      </c>
      <c r="BX16" s="65">
        <v>2.67</v>
      </c>
      <c r="BY16" s="65">
        <v>0.41</v>
      </c>
      <c r="BZ16" s="65">
        <v>0.39</v>
      </c>
      <c r="CA16" s="65">
        <v>6.19</v>
      </c>
      <c r="CB16" s="65">
        <v>6.9366666666666141</v>
      </c>
      <c r="CC16" s="65">
        <v>6.33</v>
      </c>
      <c r="CD16" s="65">
        <v>8.2315396458813446</v>
      </c>
      <c r="CE16" s="65">
        <v>12.167912434823474</v>
      </c>
      <c r="CF16" s="65">
        <v>0.31425653967604494</v>
      </c>
      <c r="CG16" s="65" t="s">
        <v>202</v>
      </c>
      <c r="CH16" s="65">
        <v>47.5</v>
      </c>
      <c r="CI16" s="65">
        <v>23.425000000000001</v>
      </c>
      <c r="CJ16" s="65">
        <v>2.93</v>
      </c>
      <c r="CK16" s="65">
        <v>5.3934515218888244</v>
      </c>
      <c r="CL16" s="65">
        <v>0.83908486112422676</v>
      </c>
      <c r="CM16" s="65">
        <v>18.843807819922255</v>
      </c>
      <c r="CN16" s="65">
        <v>24.09</v>
      </c>
      <c r="CO16" s="65">
        <v>5.09</v>
      </c>
      <c r="CP16" s="65">
        <v>4.34</v>
      </c>
      <c r="CQ16" s="65">
        <v>2.57</v>
      </c>
      <c r="CR16" s="65">
        <v>2.1233333333333109</v>
      </c>
      <c r="CS16" s="65">
        <v>0.23</v>
      </c>
      <c r="CT16" s="65">
        <v>0.25</v>
      </c>
      <c r="CU16" s="65">
        <v>0.59568052986483933</v>
      </c>
      <c r="CV16" s="65">
        <v>0.13</v>
      </c>
      <c r="CW16" s="65">
        <v>0.35</v>
      </c>
      <c r="CX16" s="65">
        <v>0.51960908269900663</v>
      </c>
      <c r="CY16" s="65">
        <v>0.92488102592505927</v>
      </c>
      <c r="CZ16" s="65">
        <v>1.3307709860323622</v>
      </c>
      <c r="DA16" s="65">
        <v>0.56999999999999995</v>
      </c>
      <c r="DB16" s="65">
        <v>11.67</v>
      </c>
      <c r="DC16" s="65">
        <v>0.53</v>
      </c>
      <c r="DD16" s="65">
        <v>8.6999999999999993</v>
      </c>
      <c r="DE16" s="65">
        <v>1.35</v>
      </c>
      <c r="DF16" s="65">
        <v>7</v>
      </c>
      <c r="DG16" s="65">
        <v>10.33</v>
      </c>
      <c r="DH16" s="65">
        <v>5.3</v>
      </c>
      <c r="DI16" s="65">
        <v>16</v>
      </c>
      <c r="DJ16" s="65">
        <v>6.8</v>
      </c>
      <c r="DK16" s="65">
        <v>7.7620506159808569</v>
      </c>
      <c r="DL16" s="65">
        <v>0.97817380402873233</v>
      </c>
      <c r="DM16" s="65">
        <v>6.3946223246591813</v>
      </c>
      <c r="DN16" s="65">
        <v>50.771591774561976</v>
      </c>
      <c r="DO16" s="42"/>
    </row>
    <row r="17" spans="1:119">
      <c r="B17" s="23"/>
      <c r="C17" s="42">
        <v>10</v>
      </c>
      <c r="D17" s="64">
        <f t="shared" si="2"/>
        <v>10.1996</v>
      </c>
      <c r="E17" s="42">
        <v>1996</v>
      </c>
      <c r="F17" s="65">
        <v>76.71051628436588</v>
      </c>
      <c r="G17" s="65">
        <v>54.466230936819173</v>
      </c>
      <c r="H17" s="65">
        <v>1.2318333333333331</v>
      </c>
      <c r="I17" s="65">
        <v>12.55</v>
      </c>
      <c r="J17" s="65">
        <v>12.6</v>
      </c>
      <c r="K17" s="65">
        <v>20</v>
      </c>
      <c r="L17" s="65">
        <v>13.07</v>
      </c>
      <c r="M17" s="65">
        <v>12.6</v>
      </c>
      <c r="N17" s="65">
        <v>34</v>
      </c>
      <c r="O17" s="65">
        <v>16.43</v>
      </c>
      <c r="P17" s="65">
        <v>13.8</v>
      </c>
      <c r="Q17" s="65">
        <v>33</v>
      </c>
      <c r="R17" s="65">
        <v>22</v>
      </c>
      <c r="S17" s="65">
        <v>19.3</v>
      </c>
      <c r="T17" s="65">
        <v>12.2</v>
      </c>
      <c r="U17" s="65">
        <v>23</v>
      </c>
      <c r="V17" s="65">
        <v>16.38</v>
      </c>
      <c r="W17" s="65">
        <v>11</v>
      </c>
      <c r="X17" s="66">
        <v>960</v>
      </c>
      <c r="Y17" s="65">
        <v>12.2</v>
      </c>
      <c r="Z17" s="65">
        <v>12</v>
      </c>
      <c r="AA17" s="65">
        <v>0.8</v>
      </c>
      <c r="AB17" s="65">
        <v>12.1</v>
      </c>
      <c r="AC17" s="65">
        <v>14</v>
      </c>
      <c r="AD17" s="65">
        <v>0.9</v>
      </c>
      <c r="AE17" s="65">
        <v>10.5</v>
      </c>
      <c r="AF17" s="65">
        <v>10</v>
      </c>
      <c r="AG17" s="65">
        <v>0.5</v>
      </c>
      <c r="AH17" s="65">
        <v>11.8</v>
      </c>
      <c r="AI17" s="65">
        <v>12.02864073141151</v>
      </c>
      <c r="AJ17" s="65">
        <v>0.96615798999073832</v>
      </c>
      <c r="AK17" s="65">
        <v>12.2</v>
      </c>
      <c r="AL17" s="65">
        <v>18</v>
      </c>
      <c r="AM17" s="65">
        <v>1.3</v>
      </c>
      <c r="AN17" s="65">
        <v>6.25</v>
      </c>
      <c r="AO17" s="65">
        <v>5.78</v>
      </c>
      <c r="AP17" s="65">
        <v>3.26</v>
      </c>
      <c r="AQ17" s="65">
        <v>3.39</v>
      </c>
      <c r="AR17" s="65">
        <v>6.16</v>
      </c>
      <c r="AS17" s="65">
        <v>3.33</v>
      </c>
      <c r="AT17" s="65">
        <v>4.03</v>
      </c>
      <c r="AU17" s="65">
        <v>3.41</v>
      </c>
      <c r="AV17" s="65">
        <v>3.94</v>
      </c>
      <c r="AW17" s="65">
        <v>4.78</v>
      </c>
      <c r="AX17" s="65">
        <v>4.7</v>
      </c>
      <c r="AY17" s="65">
        <v>4.38</v>
      </c>
      <c r="AZ17" s="65">
        <v>6.36</v>
      </c>
      <c r="BA17" s="65">
        <v>5.67</v>
      </c>
      <c r="BB17" s="65"/>
      <c r="BC17" s="65"/>
      <c r="BD17" s="65"/>
      <c r="BE17" s="65">
        <v>5.17</v>
      </c>
      <c r="BF17" s="65">
        <v>5</v>
      </c>
      <c r="BG17" s="65">
        <v>5.29</v>
      </c>
      <c r="BH17" s="65">
        <v>4.33</v>
      </c>
      <c r="BI17" s="65">
        <v>4.59</v>
      </c>
      <c r="BJ17" s="65">
        <v>4.68</v>
      </c>
      <c r="BK17" s="65">
        <v>5.61</v>
      </c>
      <c r="BL17" s="65">
        <v>6.98</v>
      </c>
      <c r="BM17" s="65">
        <v>7.37</v>
      </c>
      <c r="BN17" s="65">
        <v>7.41</v>
      </c>
      <c r="BO17" s="65">
        <v>7.5743737957610815</v>
      </c>
      <c r="BP17" s="65">
        <v>6.25</v>
      </c>
      <c r="BQ17" s="65">
        <v>6.94</v>
      </c>
      <c r="BR17" s="65">
        <v>7.63</v>
      </c>
      <c r="BS17" s="65">
        <v>7.81</v>
      </c>
      <c r="BT17" s="65">
        <v>8.06</v>
      </c>
      <c r="BU17" s="65">
        <v>7.38</v>
      </c>
      <c r="BV17" s="65">
        <v>9.6533333333332809</v>
      </c>
      <c r="BW17" s="65">
        <v>8.34</v>
      </c>
      <c r="BX17" s="65">
        <v>3.67</v>
      </c>
      <c r="BY17" s="65">
        <v>0.37</v>
      </c>
      <c r="BZ17" s="65">
        <v>0.46468235294117655</v>
      </c>
      <c r="CA17" s="65">
        <v>5.99</v>
      </c>
      <c r="CB17" s="65">
        <v>6.9366666666666248</v>
      </c>
      <c r="CC17" s="65">
        <v>6.97</v>
      </c>
      <c r="CD17" s="65">
        <v>8.2315396458813641</v>
      </c>
      <c r="CE17" s="65">
        <v>12.315824869646953</v>
      </c>
      <c r="CF17" s="65">
        <v>0.33618990456667158</v>
      </c>
      <c r="CG17" s="65" t="s">
        <v>202</v>
      </c>
      <c r="CH17" s="65">
        <v>52.14</v>
      </c>
      <c r="CI17" s="65">
        <v>26.25</v>
      </c>
      <c r="CJ17" s="65">
        <v>2.25</v>
      </c>
      <c r="CK17" s="65">
        <v>5.6793000584729647</v>
      </c>
      <c r="CL17" s="65">
        <v>0.84615991785099287</v>
      </c>
      <c r="CM17" s="65">
        <v>16.962673808623759</v>
      </c>
      <c r="CN17" s="65">
        <v>23.78</v>
      </c>
      <c r="CO17" s="65">
        <v>4.75</v>
      </c>
      <c r="CP17" s="65">
        <v>4.1900000000000004</v>
      </c>
      <c r="CQ17" s="65">
        <v>2.69</v>
      </c>
      <c r="CR17" s="65">
        <v>2.1233333333333153</v>
      </c>
      <c r="CS17" s="65">
        <v>0.27</v>
      </c>
      <c r="CT17" s="65">
        <v>0.26</v>
      </c>
      <c r="CU17" s="65">
        <v>0.60890362684936206</v>
      </c>
      <c r="CV17" s="65">
        <v>0.16</v>
      </c>
      <c r="CW17" s="65">
        <v>0.34</v>
      </c>
      <c r="CX17" s="65">
        <v>0.33</v>
      </c>
      <c r="CY17" s="65">
        <v>0.92692861555503736</v>
      </c>
      <c r="CZ17" s="65">
        <v>1.3504625916194197</v>
      </c>
      <c r="DA17" s="65">
        <v>0.61</v>
      </c>
      <c r="DB17" s="65">
        <v>12.6</v>
      </c>
      <c r="DC17" s="65">
        <v>0.56999999999999995</v>
      </c>
      <c r="DD17" s="65">
        <v>7.4</v>
      </c>
      <c r="DE17" s="65">
        <v>1.53</v>
      </c>
      <c r="DF17" s="65">
        <v>5.5</v>
      </c>
      <c r="DG17" s="65">
        <v>4.5599999999999996</v>
      </c>
      <c r="DH17" s="65">
        <v>3.3</v>
      </c>
      <c r="DI17" s="65">
        <v>12.58</v>
      </c>
      <c r="DJ17" s="65">
        <v>5.8</v>
      </c>
      <c r="DK17" s="65">
        <v>9</v>
      </c>
      <c r="DL17" s="65">
        <v>0.79</v>
      </c>
      <c r="DM17" s="65">
        <v>5.17</v>
      </c>
      <c r="DN17" s="65">
        <v>52.357244859101165</v>
      </c>
      <c r="DO17" s="42"/>
    </row>
    <row r="18" spans="1:119">
      <c r="A18" t="s">
        <v>216</v>
      </c>
      <c r="B18" s="23"/>
      <c r="C18" s="42">
        <v>10</v>
      </c>
      <c r="D18" s="64">
        <f t="shared" si="2"/>
        <v>10.1997</v>
      </c>
      <c r="E18" s="42">
        <v>1997</v>
      </c>
      <c r="F18" s="65">
        <v>78.034612423976384</v>
      </c>
      <c r="G18" s="65">
        <v>55.846042120551921</v>
      </c>
      <c r="H18" s="65">
        <v>1.1761666666666666</v>
      </c>
      <c r="I18" s="65">
        <v>12.88</v>
      </c>
      <c r="J18" s="65">
        <v>12.7</v>
      </c>
      <c r="K18" s="65">
        <v>21</v>
      </c>
      <c r="L18" s="65">
        <v>13.24</v>
      </c>
      <c r="M18" s="65">
        <v>12.8</v>
      </c>
      <c r="N18" s="65">
        <v>34</v>
      </c>
      <c r="O18" s="65">
        <v>17.190000000000001</v>
      </c>
      <c r="P18" s="65">
        <v>13.700000000000001</v>
      </c>
      <c r="Q18" s="65">
        <v>73</v>
      </c>
      <c r="R18" s="65">
        <v>23</v>
      </c>
      <c r="S18" s="65">
        <v>19.309999999999999</v>
      </c>
      <c r="T18" s="65">
        <v>12.9</v>
      </c>
      <c r="U18" s="65">
        <v>25</v>
      </c>
      <c r="V18" s="65">
        <v>17</v>
      </c>
      <c r="W18" s="65">
        <v>11.600000000000001</v>
      </c>
      <c r="X18" s="66">
        <v>580</v>
      </c>
      <c r="Y18" s="65">
        <v>12.7</v>
      </c>
      <c r="Z18" s="65">
        <v>12</v>
      </c>
      <c r="AA18" s="65">
        <v>1.2</v>
      </c>
      <c r="AB18" s="65">
        <v>12.4</v>
      </c>
      <c r="AC18" s="65">
        <v>13</v>
      </c>
      <c r="AD18" s="65">
        <v>1.4</v>
      </c>
      <c r="AE18" s="65">
        <v>11.8</v>
      </c>
      <c r="AF18" s="65">
        <v>14</v>
      </c>
      <c r="AG18" s="65">
        <v>1.1000000000000001</v>
      </c>
      <c r="AH18" s="65">
        <v>11.9</v>
      </c>
      <c r="AI18" s="65">
        <v>12</v>
      </c>
      <c r="AJ18" s="65">
        <v>1.9</v>
      </c>
      <c r="AK18" s="65">
        <v>10.6</v>
      </c>
      <c r="AL18" s="65">
        <v>13</v>
      </c>
      <c r="AM18" s="65">
        <v>3</v>
      </c>
      <c r="AN18" s="65">
        <v>6.5</v>
      </c>
      <c r="AO18" s="65">
        <v>5.97</v>
      </c>
      <c r="AP18" s="65">
        <v>3.19</v>
      </c>
      <c r="AQ18" s="65">
        <v>3.32</v>
      </c>
      <c r="AR18" s="65">
        <v>5.22</v>
      </c>
      <c r="AS18" s="65">
        <v>3.33</v>
      </c>
      <c r="AT18" s="65">
        <v>4.05</v>
      </c>
      <c r="AU18" s="65">
        <v>3.38</v>
      </c>
      <c r="AV18" s="65">
        <v>3.98</v>
      </c>
      <c r="AW18" s="65">
        <v>4.7699999999999996</v>
      </c>
      <c r="AX18" s="65">
        <v>4.7521029916062059</v>
      </c>
      <c r="AY18" s="65">
        <v>5.86</v>
      </c>
      <c r="AZ18" s="65">
        <v>5.5</v>
      </c>
      <c r="BA18" s="65">
        <v>6.9450000000000012</v>
      </c>
      <c r="BB18" s="65"/>
      <c r="BC18" s="65"/>
      <c r="BD18" s="65"/>
      <c r="BE18" s="65">
        <v>4.7342030430892441</v>
      </c>
      <c r="BF18" s="65">
        <v>4.6530607460035531</v>
      </c>
      <c r="BG18" s="65">
        <v>6.2481972119769518</v>
      </c>
      <c r="BH18" s="65">
        <v>4.6021993772854879</v>
      </c>
      <c r="BI18" s="65">
        <v>4.83</v>
      </c>
      <c r="BJ18" s="65">
        <v>4.82</v>
      </c>
      <c r="BK18" s="65">
        <v>5.5</v>
      </c>
      <c r="BL18" s="65">
        <v>6.81</v>
      </c>
      <c r="BM18" s="65">
        <v>7.03</v>
      </c>
      <c r="BN18" s="65">
        <v>6.5</v>
      </c>
      <c r="BO18" s="65">
        <v>7.5038535645472084</v>
      </c>
      <c r="BP18" s="65">
        <v>6.9247460133600889</v>
      </c>
      <c r="BQ18" s="65">
        <v>8.25</v>
      </c>
      <c r="BR18" s="65">
        <v>7.5</v>
      </c>
      <c r="BS18" s="65">
        <v>7.89</v>
      </c>
      <c r="BT18" s="65">
        <v>8</v>
      </c>
      <c r="BU18" s="65">
        <v>8.06</v>
      </c>
      <c r="BV18" s="65">
        <v>9.6533333333332969</v>
      </c>
      <c r="BW18" s="65">
        <v>8.4700000000000006</v>
      </c>
      <c r="BX18" s="65">
        <v>4</v>
      </c>
      <c r="BY18" s="65">
        <v>0.48428571428571432</v>
      </c>
      <c r="BZ18" s="65">
        <v>0.44</v>
      </c>
      <c r="CA18" s="65">
        <v>6.44</v>
      </c>
      <c r="CB18" s="65">
        <v>6.936666666666639</v>
      </c>
      <c r="CC18" s="65">
        <v>6.63</v>
      </c>
      <c r="CD18" s="65">
        <v>8.231539645881389</v>
      </c>
      <c r="CE18" s="65">
        <v>12.463737304470428</v>
      </c>
      <c r="CF18" s="65">
        <v>0.35481625261461081</v>
      </c>
      <c r="CG18" s="65" t="s">
        <v>202</v>
      </c>
      <c r="CH18" s="65">
        <v>47.86</v>
      </c>
      <c r="CI18" s="65" t="s">
        <v>202</v>
      </c>
      <c r="CJ18" s="65">
        <v>3.1</v>
      </c>
      <c r="CK18" s="65">
        <v>5.25</v>
      </c>
      <c r="CL18" s="65">
        <v>0.866263261619168</v>
      </c>
      <c r="CM18" s="65">
        <v>16.250550510260894</v>
      </c>
      <c r="CN18" s="65">
        <v>23.26</v>
      </c>
      <c r="CO18" s="65">
        <v>5.34</v>
      </c>
      <c r="CP18" s="65">
        <v>4.51</v>
      </c>
      <c r="CQ18" s="65">
        <v>2.54</v>
      </c>
      <c r="CR18" s="65">
        <v>2.1233333333333206</v>
      </c>
      <c r="CS18" s="65">
        <v>0.28000000000000003</v>
      </c>
      <c r="CT18" s="65">
        <v>0.26</v>
      </c>
      <c r="CU18" s="65">
        <v>0.60032144273861843</v>
      </c>
      <c r="CV18" s="65">
        <v>0.18</v>
      </c>
      <c r="CW18" s="65">
        <v>0.37</v>
      </c>
      <c r="CX18" s="65">
        <v>0.35</v>
      </c>
      <c r="CY18" s="65">
        <v>0.92795241037002774</v>
      </c>
      <c r="CZ18" s="65">
        <v>1.3603083944129502</v>
      </c>
      <c r="DA18" s="65">
        <v>0.46</v>
      </c>
      <c r="DB18" s="65">
        <v>9.25</v>
      </c>
      <c r="DC18" s="65">
        <v>1.6</v>
      </c>
      <c r="DD18" s="65">
        <v>9</v>
      </c>
      <c r="DE18" s="65">
        <v>1.6059686879764634</v>
      </c>
      <c r="DF18" s="65">
        <v>10.095512080161683</v>
      </c>
      <c r="DG18" s="65">
        <v>6.1010540467867962</v>
      </c>
      <c r="DH18" s="65">
        <v>4.0410594245764688</v>
      </c>
      <c r="DI18" s="65">
        <v>15</v>
      </c>
      <c r="DJ18" s="65">
        <v>6.2</v>
      </c>
      <c r="DK18" s="65">
        <v>10.8</v>
      </c>
      <c r="DL18" s="65">
        <v>0.65</v>
      </c>
      <c r="DM18" s="65">
        <v>7.1148027657978821</v>
      </c>
      <c r="DN18" s="65">
        <v>53.414346915460577</v>
      </c>
      <c r="DO18" s="42"/>
    </row>
    <row r="19" spans="1:119">
      <c r="A19">
        <v>10</v>
      </c>
      <c r="B19" s="23"/>
      <c r="C19" s="42">
        <v>10</v>
      </c>
      <c r="D19" s="64">
        <f t="shared" si="2"/>
        <v>10.1998</v>
      </c>
      <c r="E19" s="42">
        <v>1998</v>
      </c>
      <c r="F19" s="65">
        <v>78.633701984914566</v>
      </c>
      <c r="G19" s="65">
        <v>57.62527233115469</v>
      </c>
      <c r="H19" s="65">
        <v>1.0395000000000001</v>
      </c>
      <c r="I19" s="65">
        <v>12.81</v>
      </c>
      <c r="J19" s="65">
        <v>12.7</v>
      </c>
      <c r="K19" s="65">
        <v>21</v>
      </c>
      <c r="L19" s="65">
        <v>13.51</v>
      </c>
      <c r="M19" s="65">
        <v>12.6</v>
      </c>
      <c r="N19" s="65">
        <v>35</v>
      </c>
      <c r="O19" s="65">
        <v>16.87</v>
      </c>
      <c r="P19" s="65">
        <v>12.9</v>
      </c>
      <c r="Q19" s="65">
        <v>43</v>
      </c>
      <c r="R19" s="65">
        <v>23</v>
      </c>
      <c r="S19" s="65">
        <v>19.91</v>
      </c>
      <c r="T19" s="65">
        <v>12.8</v>
      </c>
      <c r="U19" s="65">
        <v>25</v>
      </c>
      <c r="V19" s="65">
        <v>17.78</v>
      </c>
      <c r="W19" s="65">
        <v>11.899999999999999</v>
      </c>
      <c r="X19" s="66">
        <v>1180</v>
      </c>
      <c r="Y19" s="65">
        <v>12.6</v>
      </c>
      <c r="Z19" s="65">
        <v>13</v>
      </c>
      <c r="AA19" s="65">
        <v>0.9</v>
      </c>
      <c r="AB19" s="65">
        <v>12.2</v>
      </c>
      <c r="AC19" s="65">
        <v>14</v>
      </c>
      <c r="AD19" s="65">
        <v>0.8</v>
      </c>
      <c r="AE19" s="65">
        <v>10.5</v>
      </c>
      <c r="AF19" s="65">
        <v>13</v>
      </c>
      <c r="AG19" s="65">
        <v>0.8</v>
      </c>
      <c r="AH19" s="65">
        <v>10.7</v>
      </c>
      <c r="AI19" s="65">
        <v>12</v>
      </c>
      <c r="AJ19" s="65">
        <v>0.8</v>
      </c>
      <c r="AK19" s="65">
        <v>15.7</v>
      </c>
      <c r="AL19" s="65">
        <v>18</v>
      </c>
      <c r="AM19" s="65">
        <v>1</v>
      </c>
      <c r="AN19" s="65">
        <v>6.35</v>
      </c>
      <c r="AO19" s="65">
        <v>5.89</v>
      </c>
      <c r="AP19" s="65">
        <v>3.15</v>
      </c>
      <c r="AQ19" s="65">
        <v>3.41</v>
      </c>
      <c r="AR19" s="65">
        <v>5.28</v>
      </c>
      <c r="AS19" s="65">
        <v>3.38</v>
      </c>
      <c r="AT19" s="65">
        <v>4.12</v>
      </c>
      <c r="AU19" s="65">
        <v>3.35</v>
      </c>
      <c r="AV19" s="65">
        <v>4.17</v>
      </c>
      <c r="AW19" s="65">
        <v>4.6399999999999997</v>
      </c>
      <c r="AX19" s="65">
        <v>4.9222700464436535</v>
      </c>
      <c r="AY19" s="65">
        <v>5.0599999999999996</v>
      </c>
      <c r="AZ19" s="65">
        <v>4.8600000000000003</v>
      </c>
      <c r="BA19" s="65">
        <v>5.8</v>
      </c>
      <c r="BB19" s="65"/>
      <c r="BC19" s="65"/>
      <c r="BD19" s="65"/>
      <c r="BE19" s="65">
        <v>4.6236870796899305</v>
      </c>
      <c r="BF19" s="65">
        <v>4.6903578448786272</v>
      </c>
      <c r="BG19" s="65">
        <v>6.8801789158211886</v>
      </c>
      <c r="BH19" s="65">
        <v>4.6490712368611442</v>
      </c>
      <c r="BI19" s="65">
        <v>4.71</v>
      </c>
      <c r="BJ19" s="65">
        <v>4.83</v>
      </c>
      <c r="BK19" s="65">
        <v>5.69</v>
      </c>
      <c r="BL19" s="65">
        <v>7.29</v>
      </c>
      <c r="BM19" s="65">
        <v>7.37</v>
      </c>
      <c r="BN19" s="65">
        <v>7.73</v>
      </c>
      <c r="BO19" s="65">
        <v>7.42</v>
      </c>
      <c r="BP19" s="65">
        <v>7.33</v>
      </c>
      <c r="BQ19" s="65">
        <v>7.61</v>
      </c>
      <c r="BR19" s="65">
        <v>8.17</v>
      </c>
      <c r="BS19" s="65">
        <v>8.67</v>
      </c>
      <c r="BT19" s="65">
        <v>8.7899999999999991</v>
      </c>
      <c r="BU19" s="65">
        <v>8.58</v>
      </c>
      <c r="BV19" s="65">
        <v>9.6533333333333147</v>
      </c>
      <c r="BW19" s="65">
        <v>8.8800000000000008</v>
      </c>
      <c r="BX19" s="65">
        <v>3.83</v>
      </c>
      <c r="BY19" s="65">
        <v>0.44</v>
      </c>
      <c r="BZ19" s="65">
        <v>0.59387096774193593</v>
      </c>
      <c r="CA19" s="65">
        <v>6.56</v>
      </c>
      <c r="CB19" s="65">
        <v>6.9366666666666532</v>
      </c>
      <c r="CC19" s="65">
        <v>6.83</v>
      </c>
      <c r="CD19" s="65">
        <v>8.2315396458814156</v>
      </c>
      <c r="CE19" s="65">
        <v>12.61164973929391</v>
      </c>
      <c r="CF19" s="65">
        <v>0.36307510589177189</v>
      </c>
      <c r="CG19" s="65" t="s">
        <v>202</v>
      </c>
      <c r="CH19" s="65">
        <v>50</v>
      </c>
      <c r="CI19" s="65" t="s">
        <v>202</v>
      </c>
      <c r="CJ19" s="65">
        <v>1.67</v>
      </c>
      <c r="CK19" s="65">
        <v>6.5</v>
      </c>
      <c r="CL19" s="65">
        <v>0.88636660538734346</v>
      </c>
      <c r="CM19" s="65">
        <v>16.749252977289359</v>
      </c>
      <c r="CN19" s="65">
        <v>23.04</v>
      </c>
      <c r="CO19" s="65">
        <v>5.29</v>
      </c>
      <c r="CP19" s="65">
        <v>4.51</v>
      </c>
      <c r="CQ19" s="65">
        <v>3.18</v>
      </c>
      <c r="CR19" s="65">
        <v>2.1233333333333269</v>
      </c>
      <c r="CS19" s="65">
        <v>0.3</v>
      </c>
      <c r="CT19" s="65">
        <v>0.28999999999999998</v>
      </c>
      <c r="CU19" s="65">
        <v>0.58137380091099555</v>
      </c>
      <c r="CV19" s="65">
        <v>0.2</v>
      </c>
      <c r="CW19" s="65">
        <v>0.37</v>
      </c>
      <c r="CX19" s="65">
        <v>0.44693007353889819</v>
      </c>
      <c r="CY19" s="65">
        <v>0.92795241037003062</v>
      </c>
      <c r="CZ19" s="65">
        <v>1.3603083944129537</v>
      </c>
      <c r="DA19" s="65">
        <v>0.66</v>
      </c>
      <c r="DB19" s="65">
        <v>12.180809523762376</v>
      </c>
      <c r="DC19" s="65">
        <v>1.3502961108596301</v>
      </c>
      <c r="DD19" s="65">
        <v>8.0514336523964829</v>
      </c>
      <c r="DE19" s="65">
        <v>1.4364816856348974</v>
      </c>
      <c r="DF19" s="65">
        <v>10.822957413243772</v>
      </c>
      <c r="DG19" s="65">
        <v>6.1010540467868122</v>
      </c>
      <c r="DH19" s="65">
        <v>4.0410594245764502</v>
      </c>
      <c r="DI19" s="65">
        <v>14.693125494420412</v>
      </c>
      <c r="DJ19" s="65">
        <v>6.3723823069025318</v>
      </c>
      <c r="DK19" s="65">
        <v>11.610200505625794</v>
      </c>
      <c r="DL19" s="65">
        <v>0.81794481822211818</v>
      </c>
      <c r="DM19" s="65">
        <v>7.6256315439854534</v>
      </c>
      <c r="DN19" s="65">
        <v>53.942897943640176</v>
      </c>
      <c r="DO19" s="42"/>
    </row>
    <row r="20" spans="1:119">
      <c r="A20">
        <v>20</v>
      </c>
      <c r="B20" s="23"/>
      <c r="C20" s="42">
        <v>10</v>
      </c>
      <c r="D20" s="64">
        <f t="shared" si="2"/>
        <v>10.1999</v>
      </c>
      <c r="E20" s="42">
        <v>1999</v>
      </c>
      <c r="F20" s="65">
        <v>79.789334926970596</v>
      </c>
      <c r="G20" s="65">
        <v>58.968772694262896</v>
      </c>
      <c r="H20" s="65">
        <v>1.1225000000000001</v>
      </c>
      <c r="I20" s="65">
        <v>12.92</v>
      </c>
      <c r="J20" s="65">
        <v>12.8</v>
      </c>
      <c r="K20" s="65">
        <v>21</v>
      </c>
      <c r="L20" s="65">
        <v>13.62</v>
      </c>
      <c r="M20" s="65">
        <v>12.4</v>
      </c>
      <c r="N20" s="65">
        <v>35</v>
      </c>
      <c r="O20" s="65">
        <v>17.89</v>
      </c>
      <c r="P20" s="65">
        <v>11.5</v>
      </c>
      <c r="Q20" s="65">
        <v>50</v>
      </c>
      <c r="R20" s="65">
        <v>24</v>
      </c>
      <c r="S20" s="65">
        <v>19.329999999999998</v>
      </c>
      <c r="T20" s="65">
        <v>12.1</v>
      </c>
      <c r="U20" s="65">
        <v>25</v>
      </c>
      <c r="V20" s="65">
        <v>18.059999999999999</v>
      </c>
      <c r="W20" s="65">
        <v>12</v>
      </c>
      <c r="X20" s="66">
        <v>1080</v>
      </c>
      <c r="Y20" s="65">
        <v>12.7</v>
      </c>
      <c r="Z20" s="65">
        <v>12</v>
      </c>
      <c r="AA20" s="65">
        <v>1</v>
      </c>
      <c r="AB20" s="65">
        <v>12.5</v>
      </c>
      <c r="AC20" s="65">
        <v>12</v>
      </c>
      <c r="AD20" s="65">
        <v>1</v>
      </c>
      <c r="AE20" s="65">
        <v>11.5</v>
      </c>
      <c r="AF20" s="65">
        <v>13</v>
      </c>
      <c r="AG20" s="65">
        <v>0.9</v>
      </c>
      <c r="AH20" s="65">
        <v>12</v>
      </c>
      <c r="AI20" s="65">
        <v>12</v>
      </c>
      <c r="AJ20" s="65">
        <v>0.5</v>
      </c>
      <c r="AK20" s="65">
        <v>21</v>
      </c>
      <c r="AL20" s="65">
        <v>15</v>
      </c>
      <c r="AM20" s="65">
        <v>2.4</v>
      </c>
      <c r="AN20" s="65">
        <v>6.13</v>
      </c>
      <c r="AO20" s="65">
        <v>6.36</v>
      </c>
      <c r="AP20" s="65">
        <v>3.16</v>
      </c>
      <c r="AQ20" s="65">
        <v>3.74</v>
      </c>
      <c r="AR20" s="65">
        <v>4.07</v>
      </c>
      <c r="AS20" s="65">
        <v>3.45</v>
      </c>
      <c r="AT20" s="65">
        <v>4.18</v>
      </c>
      <c r="AU20" s="65">
        <v>3.62</v>
      </c>
      <c r="AV20" s="65">
        <v>4.28</v>
      </c>
      <c r="AW20" s="65">
        <v>5.12</v>
      </c>
      <c r="AX20" s="65">
        <v>5.0915172870557139</v>
      </c>
      <c r="AY20" s="65">
        <v>6.1</v>
      </c>
      <c r="AZ20" s="65">
        <v>5.58</v>
      </c>
      <c r="BA20" s="65">
        <v>8</v>
      </c>
      <c r="BB20" s="65"/>
      <c r="BC20" s="65"/>
      <c r="BD20" s="65"/>
      <c r="BE20" s="65">
        <v>4.617030183780316</v>
      </c>
      <c r="BF20" s="65">
        <v>4.7530127886323283</v>
      </c>
      <c r="BG20" s="65">
        <v>7.2523395354866107</v>
      </c>
      <c r="BH20" s="65">
        <v>4.9095499517285148</v>
      </c>
      <c r="BI20" s="65">
        <v>4.75</v>
      </c>
      <c r="BJ20" s="65">
        <v>5.03</v>
      </c>
      <c r="BK20" s="65">
        <v>6.01</v>
      </c>
      <c r="BL20" s="65">
        <v>8.43</v>
      </c>
      <c r="BM20" s="65">
        <v>7.54</v>
      </c>
      <c r="BN20" s="65">
        <v>7.38</v>
      </c>
      <c r="BO20" s="65">
        <v>7.8973731142758252</v>
      </c>
      <c r="BP20" s="65">
        <v>7.6011998046551028</v>
      </c>
      <c r="BQ20" s="65">
        <v>9.19</v>
      </c>
      <c r="BR20" s="65">
        <v>8.36</v>
      </c>
      <c r="BS20" s="65">
        <v>8.34</v>
      </c>
      <c r="BT20" s="65">
        <v>10.5</v>
      </c>
      <c r="BU20" s="65">
        <v>7.83</v>
      </c>
      <c r="BV20" s="65">
        <v>9.2899999999999991</v>
      </c>
      <c r="BW20" s="65">
        <v>8.82</v>
      </c>
      <c r="BX20" s="65">
        <v>3</v>
      </c>
      <c r="BY20" s="65">
        <v>0.44</v>
      </c>
      <c r="BZ20" s="65">
        <v>0.66354838709677544</v>
      </c>
      <c r="CA20" s="65">
        <v>6.15</v>
      </c>
      <c r="CB20" s="65">
        <v>6.36</v>
      </c>
      <c r="CC20" s="65">
        <v>6.4</v>
      </c>
      <c r="CD20" s="65">
        <v>8.1946189376443286</v>
      </c>
      <c r="CE20" s="65">
        <v>12.759562174117393</v>
      </c>
      <c r="CF20" s="65">
        <v>0.35835474431389619</v>
      </c>
      <c r="CG20" s="65" t="s">
        <v>202</v>
      </c>
      <c r="CH20" s="65">
        <v>51.79</v>
      </c>
      <c r="CI20" s="65" t="s">
        <v>202</v>
      </c>
      <c r="CJ20" s="65">
        <v>2.71</v>
      </c>
      <c r="CK20" s="65">
        <v>4.6264456142761148</v>
      </c>
      <c r="CL20" s="65">
        <v>0.91470492373327805</v>
      </c>
      <c r="CM20" s="65">
        <v>17.846834910251854</v>
      </c>
      <c r="CN20" s="65">
        <v>22.32</v>
      </c>
      <c r="CO20" s="65">
        <v>5.1434274193548397</v>
      </c>
      <c r="CP20" s="65">
        <v>4.3600000000000003</v>
      </c>
      <c r="CQ20" s="65">
        <v>2.15</v>
      </c>
      <c r="CR20" s="65">
        <v>2.13</v>
      </c>
      <c r="CS20" s="65">
        <v>0.25</v>
      </c>
      <c r="CT20" s="65">
        <v>0.26</v>
      </c>
      <c r="CU20" s="65">
        <v>0.56242615908337279</v>
      </c>
      <c r="CV20" s="65">
        <v>0.15</v>
      </c>
      <c r="CW20" s="65">
        <v>0.38</v>
      </c>
      <c r="CX20" s="65">
        <v>0.46481002451296599</v>
      </c>
      <c r="CY20" s="65">
        <v>0.92795241037003318</v>
      </c>
      <c r="CZ20" s="65">
        <v>1.360308394412957</v>
      </c>
      <c r="DA20" s="65">
        <v>1.07</v>
      </c>
      <c r="DB20" s="65">
        <v>13.320129187555668</v>
      </c>
      <c r="DC20" s="65">
        <v>1.3509915842710498</v>
      </c>
      <c r="DD20" s="65">
        <v>8.0084648151276916</v>
      </c>
      <c r="DE20" s="65">
        <v>1</v>
      </c>
      <c r="DF20" s="65">
        <v>13</v>
      </c>
      <c r="DG20" s="65">
        <v>6.1010540467868273</v>
      </c>
      <c r="DH20" s="65">
        <v>4.0410594245764342</v>
      </c>
      <c r="DI20" s="65">
        <v>15.532518752910416</v>
      </c>
      <c r="DJ20" s="65">
        <v>6.6113516121612008</v>
      </c>
      <c r="DK20" s="65">
        <v>12.533921236291011</v>
      </c>
      <c r="DL20" s="65">
        <v>0.84597989490128422</v>
      </c>
      <c r="DM20" s="65">
        <v>7.7999076381512049</v>
      </c>
      <c r="DN20" s="65">
        <v>53.942897943639984</v>
      </c>
      <c r="DO20" s="42"/>
    </row>
    <row r="21" spans="1:119">
      <c r="A21">
        <v>30</v>
      </c>
      <c r="B21" s="23"/>
      <c r="C21" s="42">
        <v>10</v>
      </c>
      <c r="D21" s="64">
        <f t="shared" si="2"/>
        <v>10.199999999999999</v>
      </c>
      <c r="E21" s="42">
        <v>2000</v>
      </c>
      <c r="F21" s="65">
        <v>81.775479136386338</v>
      </c>
      <c r="G21" s="65">
        <v>60.602759622367472</v>
      </c>
      <c r="H21" s="65">
        <v>1.4666666666666668</v>
      </c>
      <c r="I21" s="65">
        <v>13.15</v>
      </c>
      <c r="J21" s="65">
        <v>12.9</v>
      </c>
      <c r="K21" s="65">
        <v>20</v>
      </c>
      <c r="L21" s="65">
        <v>13.75</v>
      </c>
      <c r="M21" s="65">
        <v>12.7</v>
      </c>
      <c r="N21" s="65">
        <v>30</v>
      </c>
      <c r="O21" s="65">
        <v>19.5</v>
      </c>
      <c r="P21" s="65">
        <v>16.5</v>
      </c>
      <c r="Q21" s="65">
        <v>68</v>
      </c>
      <c r="R21" s="65">
        <v>23</v>
      </c>
      <c r="S21" s="65">
        <v>18.649999999999999</v>
      </c>
      <c r="T21" s="65">
        <v>12.6</v>
      </c>
      <c r="U21" s="65">
        <v>25</v>
      </c>
      <c r="V21" s="65">
        <v>16.45</v>
      </c>
      <c r="W21" s="65">
        <v>12.7</v>
      </c>
      <c r="X21" s="66">
        <v>960</v>
      </c>
      <c r="Y21" s="65">
        <v>12.5</v>
      </c>
      <c r="Z21" s="65">
        <v>11</v>
      </c>
      <c r="AA21" s="65">
        <v>0.9</v>
      </c>
      <c r="AB21" s="65">
        <v>12.2</v>
      </c>
      <c r="AC21" s="65">
        <v>11</v>
      </c>
      <c r="AD21" s="65">
        <v>0.8</v>
      </c>
      <c r="AE21" s="65">
        <v>10</v>
      </c>
      <c r="AF21" s="65">
        <v>10</v>
      </c>
      <c r="AG21" s="65">
        <v>0.9</v>
      </c>
      <c r="AH21" s="65">
        <v>10.9</v>
      </c>
      <c r="AI21" s="65">
        <v>10</v>
      </c>
      <c r="AJ21" s="65">
        <v>0.5</v>
      </c>
      <c r="AK21" s="65">
        <v>16.399999999999999</v>
      </c>
      <c r="AL21" s="65">
        <v>14</v>
      </c>
      <c r="AM21" s="65">
        <v>1.6500000000000001</v>
      </c>
      <c r="AN21" s="65">
        <v>6.75</v>
      </c>
      <c r="AO21" s="65">
        <v>5.88</v>
      </c>
      <c r="AP21" s="65">
        <v>3.54</v>
      </c>
      <c r="AQ21" s="65">
        <v>3.49</v>
      </c>
      <c r="AR21" s="65">
        <v>5.38</v>
      </c>
      <c r="AS21" s="65">
        <v>3.61</v>
      </c>
      <c r="AT21" s="65">
        <v>4.2699999999999996</v>
      </c>
      <c r="AU21" s="65">
        <v>3.53</v>
      </c>
      <c r="AV21" s="65">
        <v>4.3</v>
      </c>
      <c r="AW21" s="65">
        <v>5.2</v>
      </c>
      <c r="AX21" s="65">
        <v>5.33</v>
      </c>
      <c r="AY21" s="65">
        <v>6.33</v>
      </c>
      <c r="AZ21" s="65">
        <v>6.25</v>
      </c>
      <c r="BA21" s="65">
        <v>7.5</v>
      </c>
      <c r="BB21" s="65"/>
      <c r="BC21" s="65"/>
      <c r="BD21" s="65"/>
      <c r="BE21" s="65">
        <v>4.859498007663988</v>
      </c>
      <c r="BF21" s="65">
        <v>4.8733386619301395</v>
      </c>
      <c r="BG21" s="65">
        <v>7.3486133336475685</v>
      </c>
      <c r="BH21" s="65">
        <v>5.67</v>
      </c>
      <c r="BI21" s="65">
        <v>5.4</v>
      </c>
      <c r="BJ21" s="65">
        <v>5.23</v>
      </c>
      <c r="BK21" s="65">
        <v>6.16</v>
      </c>
      <c r="BL21" s="65">
        <v>7.54</v>
      </c>
      <c r="BM21" s="65">
        <v>8.1300000000000008</v>
      </c>
      <c r="BN21" s="65">
        <v>8.4</v>
      </c>
      <c r="BO21" s="65">
        <v>8.2544924571033</v>
      </c>
      <c r="BP21" s="65">
        <v>8.0560207992816437</v>
      </c>
      <c r="BQ21" s="65">
        <v>8.7899999999999991</v>
      </c>
      <c r="BR21" s="65">
        <v>8.7100000000000009</v>
      </c>
      <c r="BS21" s="65">
        <v>8.85</v>
      </c>
      <c r="BT21" s="65">
        <v>9.07</v>
      </c>
      <c r="BU21" s="65">
        <v>9.33</v>
      </c>
      <c r="BV21" s="65">
        <v>10.88</v>
      </c>
      <c r="BW21" s="65">
        <v>8.5</v>
      </c>
      <c r="BX21" s="65">
        <v>3.1763461538461537</v>
      </c>
      <c r="BY21" s="65">
        <v>0.49</v>
      </c>
      <c r="BZ21" s="65">
        <v>0.69236559139785192</v>
      </c>
      <c r="CA21" s="65">
        <v>6.6</v>
      </c>
      <c r="CB21" s="65">
        <v>6.9</v>
      </c>
      <c r="CC21" s="65">
        <v>5.92</v>
      </c>
      <c r="CD21" s="65">
        <v>7.5</v>
      </c>
      <c r="CE21" s="65">
        <v>12.907474608940877</v>
      </c>
      <c r="CF21" s="65">
        <v>0.36116649920686472</v>
      </c>
      <c r="CG21" s="65" t="s">
        <v>202</v>
      </c>
      <c r="CH21" s="65">
        <v>50</v>
      </c>
      <c r="CI21" s="65" t="s">
        <v>202</v>
      </c>
      <c r="CJ21" s="65">
        <v>2.8812500000000005</v>
      </c>
      <c r="CK21" s="65">
        <v>4.4052211166158699</v>
      </c>
      <c r="CL21" s="65">
        <v>0.95127821665697199</v>
      </c>
      <c r="CM21" s="65">
        <v>17.843112805728087</v>
      </c>
      <c r="CN21" s="65">
        <v>21.44</v>
      </c>
      <c r="CO21" s="65">
        <v>5.25</v>
      </c>
      <c r="CP21" s="65">
        <v>4.9800000000000004</v>
      </c>
      <c r="CQ21" s="65">
        <v>3.41</v>
      </c>
      <c r="CR21" s="65">
        <v>1.87</v>
      </c>
      <c r="CS21" s="65">
        <v>0.32515507060091087</v>
      </c>
      <c r="CT21" s="65">
        <v>0.3</v>
      </c>
      <c r="CU21" s="65">
        <v>0.54347851725575014</v>
      </c>
      <c r="CV21" s="65">
        <v>0.18</v>
      </c>
      <c r="CW21" s="65">
        <v>0.38</v>
      </c>
      <c r="CX21" s="65">
        <v>0.45660334150432202</v>
      </c>
      <c r="CY21" s="65">
        <v>0.92795241037003562</v>
      </c>
      <c r="CZ21" s="65">
        <v>1.3603083944129604</v>
      </c>
      <c r="DA21" s="65">
        <v>0.90706708975521311</v>
      </c>
      <c r="DB21" s="65">
        <v>14.459448851348959</v>
      </c>
      <c r="DC21" s="65">
        <v>1.3516870576824687</v>
      </c>
      <c r="DD21" s="65">
        <v>7.9654959778588985</v>
      </c>
      <c r="DE21" s="65">
        <v>1.5215040055536806</v>
      </c>
      <c r="DF21" s="65">
        <v>10.137169010858928</v>
      </c>
      <c r="DG21" s="65">
        <v>6.1010540467868406</v>
      </c>
      <c r="DH21" s="65">
        <v>4.0410594245764191</v>
      </c>
      <c r="DI21" s="65">
        <v>16.826287176207224</v>
      </c>
      <c r="DJ21" s="65">
        <v>6.7411150197207137</v>
      </c>
      <c r="DK21" s="65">
        <v>14.227708802164827</v>
      </c>
      <c r="DL21" s="65">
        <v>0.9133299109878229</v>
      </c>
      <c r="DM21" s="65">
        <v>7.8390451895437625</v>
      </c>
      <c r="DN21" s="65">
        <v>53.942897943639821</v>
      </c>
      <c r="DO21" s="42"/>
    </row>
    <row r="22" spans="1:119">
      <c r="B22" s="23"/>
      <c r="C22" s="42">
        <v>10</v>
      </c>
      <c r="D22" s="64">
        <f t="shared" si="2"/>
        <v>10.200100000000001</v>
      </c>
      <c r="E22" s="42">
        <v>2001</v>
      </c>
      <c r="F22" s="65">
        <v>83.352884901516674</v>
      </c>
      <c r="G22" s="65">
        <v>62.563543936092955</v>
      </c>
      <c r="H22" s="65">
        <v>1.4433333333333334</v>
      </c>
      <c r="I22" s="65">
        <v>13.32</v>
      </c>
      <c r="J22" s="65">
        <v>16.3</v>
      </c>
      <c r="K22" s="65">
        <v>20</v>
      </c>
      <c r="L22" s="65">
        <v>13.99</v>
      </c>
      <c r="M22" s="65">
        <v>13.100000000000001</v>
      </c>
      <c r="N22" s="65">
        <v>33</v>
      </c>
      <c r="O22" s="65">
        <v>18.670000000000002</v>
      </c>
      <c r="P22" s="65">
        <v>12.1</v>
      </c>
      <c r="Q22" s="65">
        <v>36</v>
      </c>
      <c r="R22" s="65">
        <v>23</v>
      </c>
      <c r="S22" s="65">
        <v>19.72</v>
      </c>
      <c r="T22" s="65">
        <v>12.1</v>
      </c>
      <c r="U22" s="65">
        <v>21</v>
      </c>
      <c r="V22" s="65">
        <v>16.59</v>
      </c>
      <c r="W22" s="65">
        <v>13.8</v>
      </c>
      <c r="X22" s="66">
        <v>830</v>
      </c>
      <c r="Y22" s="65">
        <v>13</v>
      </c>
      <c r="Z22" s="65">
        <v>13</v>
      </c>
      <c r="AA22" s="65">
        <v>0.9</v>
      </c>
      <c r="AB22" s="65">
        <v>12.6</v>
      </c>
      <c r="AC22" s="65">
        <v>11</v>
      </c>
      <c r="AD22" s="65">
        <v>1.1000000000000001</v>
      </c>
      <c r="AE22" s="65">
        <v>11.3</v>
      </c>
      <c r="AF22" s="65">
        <v>12</v>
      </c>
      <c r="AG22" s="65">
        <v>0.9</v>
      </c>
      <c r="AH22" s="65">
        <v>11.9</v>
      </c>
      <c r="AI22" s="65">
        <v>12</v>
      </c>
      <c r="AJ22" s="65">
        <v>1.2</v>
      </c>
      <c r="AK22" s="65">
        <v>20.399999999999999</v>
      </c>
      <c r="AL22" s="65">
        <v>13</v>
      </c>
      <c r="AM22" s="65">
        <v>0.9</v>
      </c>
      <c r="AN22" s="65">
        <v>7.16</v>
      </c>
      <c r="AO22" s="65">
        <v>6.12</v>
      </c>
      <c r="AP22" s="65">
        <v>3.6</v>
      </c>
      <c r="AQ22" s="65">
        <v>3.59</v>
      </c>
      <c r="AR22" s="65">
        <v>5.19</v>
      </c>
      <c r="AS22" s="65">
        <v>3.72</v>
      </c>
      <c r="AT22" s="65">
        <v>4.38</v>
      </c>
      <c r="AU22" s="65">
        <v>3.78</v>
      </c>
      <c r="AV22" s="65">
        <v>4.28</v>
      </c>
      <c r="AW22" s="65">
        <v>5.2</v>
      </c>
      <c r="AX22" s="65">
        <v>5.0410656314229572</v>
      </c>
      <c r="AY22" s="65">
        <v>6.04</v>
      </c>
      <c r="AZ22" s="65">
        <v>6.5</v>
      </c>
      <c r="BA22" s="65">
        <v>8.58</v>
      </c>
      <c r="BB22" s="65"/>
      <c r="BC22" s="65"/>
      <c r="BD22" s="65"/>
      <c r="BE22" s="65">
        <v>4.92</v>
      </c>
      <c r="BF22" s="65">
        <v>5.17</v>
      </c>
      <c r="BG22" s="65">
        <v>7.1690003103040629</v>
      </c>
      <c r="BH22" s="65">
        <v>5.3506876279317828</v>
      </c>
      <c r="BI22" s="65">
        <v>4.8600000000000003</v>
      </c>
      <c r="BJ22" s="65">
        <v>5.2</v>
      </c>
      <c r="BK22" s="65">
        <v>5.83</v>
      </c>
      <c r="BL22" s="65">
        <v>7.05</v>
      </c>
      <c r="BM22" s="65">
        <v>7.1</v>
      </c>
      <c r="BN22" s="65">
        <v>6.88</v>
      </c>
      <c r="BO22" s="65">
        <v>8</v>
      </c>
      <c r="BP22" s="65">
        <v>8.9525253817245449</v>
      </c>
      <c r="BQ22" s="65">
        <v>8.6</v>
      </c>
      <c r="BR22" s="65">
        <v>8.77</v>
      </c>
      <c r="BS22" s="65">
        <v>8.84</v>
      </c>
      <c r="BT22" s="65">
        <v>8.5</v>
      </c>
      <c r="BU22" s="65">
        <v>8.65</v>
      </c>
      <c r="BV22" s="65">
        <v>10.42</v>
      </c>
      <c r="BW22" s="65">
        <v>8.98</v>
      </c>
      <c r="BX22" s="65">
        <v>3.25</v>
      </c>
      <c r="BY22" s="65">
        <v>0.51</v>
      </c>
      <c r="BZ22" s="65">
        <v>0.69236559139785347</v>
      </c>
      <c r="CA22" s="65">
        <v>6.86</v>
      </c>
      <c r="CB22" s="65">
        <v>7.43</v>
      </c>
      <c r="CC22" s="65">
        <v>6.91</v>
      </c>
      <c r="CD22" s="65">
        <v>8.07</v>
      </c>
      <c r="CE22" s="65">
        <v>12.866161131293092</v>
      </c>
      <c r="CF22" s="65">
        <v>0.40572800291013023</v>
      </c>
      <c r="CG22" s="65" t="s">
        <v>202</v>
      </c>
      <c r="CH22" s="65">
        <v>52</v>
      </c>
      <c r="CI22" s="65" t="s">
        <v>202</v>
      </c>
      <c r="CJ22" s="65">
        <v>3.9</v>
      </c>
      <c r="CK22" s="65">
        <v>4.1839966189556259</v>
      </c>
      <c r="CL22" s="65">
        <v>0.99608648415842549</v>
      </c>
      <c r="CM22" s="65">
        <v>17.007503506932405</v>
      </c>
      <c r="CN22" s="65">
        <v>23.21</v>
      </c>
      <c r="CO22" s="65">
        <v>5.4259274193548386</v>
      </c>
      <c r="CP22" s="65">
        <v>4.84</v>
      </c>
      <c r="CQ22" s="65">
        <v>3.58</v>
      </c>
      <c r="CR22" s="65">
        <v>2.06</v>
      </c>
      <c r="CS22" s="65">
        <v>0.34599688243442683</v>
      </c>
      <c r="CT22" s="65">
        <v>0.28999999999999998</v>
      </c>
      <c r="CU22" s="65">
        <v>0.52679631314219155</v>
      </c>
      <c r="CV22" s="65">
        <v>0.15</v>
      </c>
      <c r="CW22" s="65">
        <v>0.49237704918032782</v>
      </c>
      <c r="CX22" s="65">
        <v>0.37</v>
      </c>
      <c r="CY22" s="65">
        <v>0.92795241037003784</v>
      </c>
      <c r="CZ22" s="65">
        <v>1.3603083944129635</v>
      </c>
      <c r="DA22" s="65">
        <v>0.89551677243880312</v>
      </c>
      <c r="DB22" s="65">
        <v>15.898152772713384</v>
      </c>
      <c r="DC22" s="65">
        <v>1.3635737966408317</v>
      </c>
      <c r="DD22" s="65">
        <v>7.8837907108851537</v>
      </c>
      <c r="DE22" s="65">
        <v>1.7377948049153638</v>
      </c>
      <c r="DF22" s="65">
        <v>8.976668166385263</v>
      </c>
      <c r="DG22" s="65">
        <v>6.101054046786853</v>
      </c>
      <c r="DH22" s="65">
        <v>4.0410594245764049</v>
      </c>
      <c r="DI22" s="65">
        <v>16</v>
      </c>
      <c r="DJ22" s="65">
        <v>6.8</v>
      </c>
      <c r="DK22" s="65">
        <v>15.921496368038646</v>
      </c>
      <c r="DL22" s="65">
        <v>0.98067992707436136</v>
      </c>
      <c r="DM22" s="65">
        <v>8.2067505252519641</v>
      </c>
      <c r="DN22" s="65">
        <v>53.942897943639657</v>
      </c>
      <c r="DO22" s="42"/>
    </row>
    <row r="23" spans="1:119">
      <c r="A23" t="s">
        <v>70</v>
      </c>
      <c r="B23" s="23"/>
      <c r="C23" s="42">
        <v>10</v>
      </c>
      <c r="D23" s="64">
        <f t="shared" si="2"/>
        <v>10.200200000000001</v>
      </c>
      <c r="E23" s="42">
        <v>2002</v>
      </c>
      <c r="F23" s="65">
        <v>84.474579272386549</v>
      </c>
      <c r="G23" s="65">
        <v>64.306463326071167</v>
      </c>
      <c r="H23" s="65">
        <v>1.3233333333333335</v>
      </c>
      <c r="I23" s="65">
        <v>13.33</v>
      </c>
      <c r="J23" s="65">
        <v>13.100000000000001</v>
      </c>
      <c r="K23" s="65">
        <v>21</v>
      </c>
      <c r="L23" s="65">
        <v>13.67</v>
      </c>
      <c r="M23" s="65">
        <v>13</v>
      </c>
      <c r="N23" s="65">
        <v>36</v>
      </c>
      <c r="O23" s="65">
        <v>18</v>
      </c>
      <c r="P23" s="65">
        <v>18</v>
      </c>
      <c r="Q23" s="65">
        <v>90</v>
      </c>
      <c r="R23" s="65">
        <v>23</v>
      </c>
      <c r="S23" s="65">
        <v>19.829999999999998</v>
      </c>
      <c r="T23" s="65">
        <v>12.7</v>
      </c>
      <c r="U23" s="65">
        <v>27</v>
      </c>
      <c r="V23" s="65">
        <v>18</v>
      </c>
      <c r="W23" s="65">
        <v>13.100000000000001</v>
      </c>
      <c r="X23" s="66">
        <v>670</v>
      </c>
      <c r="Y23" s="65">
        <v>12.7</v>
      </c>
      <c r="Z23" s="65">
        <v>13</v>
      </c>
      <c r="AA23" s="65">
        <v>0.9</v>
      </c>
      <c r="AB23" s="65">
        <v>12.2</v>
      </c>
      <c r="AC23" s="65">
        <v>12</v>
      </c>
      <c r="AD23" s="65">
        <v>1</v>
      </c>
      <c r="AE23" s="65">
        <v>13.2</v>
      </c>
      <c r="AF23" s="65">
        <v>13</v>
      </c>
      <c r="AG23" s="65">
        <v>0.9</v>
      </c>
      <c r="AH23" s="65">
        <v>11.9</v>
      </c>
      <c r="AI23" s="65">
        <v>12</v>
      </c>
      <c r="AJ23" s="65">
        <v>0.9</v>
      </c>
      <c r="AK23" s="65">
        <v>13.8</v>
      </c>
      <c r="AL23" s="65">
        <v>15</v>
      </c>
      <c r="AM23" s="65">
        <v>0.7</v>
      </c>
      <c r="AN23" s="65">
        <v>6.81</v>
      </c>
      <c r="AO23" s="65">
        <v>5.44</v>
      </c>
      <c r="AP23" s="65">
        <v>3.51</v>
      </c>
      <c r="AQ23" s="65">
        <v>3.69</v>
      </c>
      <c r="AR23" s="65">
        <v>4.5999999999999996</v>
      </c>
      <c r="AS23" s="65">
        <v>3.73</v>
      </c>
      <c r="AT23" s="65">
        <v>4.5199999999999996</v>
      </c>
      <c r="AU23" s="65">
        <v>3.81</v>
      </c>
      <c r="AV23" s="65">
        <v>4.53</v>
      </c>
      <c r="AW23" s="65">
        <v>5.29</v>
      </c>
      <c r="AX23" s="65">
        <v>4.9707104209486488</v>
      </c>
      <c r="AY23" s="65">
        <v>6.42</v>
      </c>
      <c r="AZ23" s="65">
        <v>6.65</v>
      </c>
      <c r="BA23" s="65">
        <v>10</v>
      </c>
      <c r="BB23" s="65"/>
      <c r="BC23" s="65"/>
      <c r="BD23" s="65"/>
      <c r="BE23" s="65">
        <v>5.6862286447172901</v>
      </c>
      <c r="BF23" s="65">
        <v>5.0513354647720714</v>
      </c>
      <c r="BG23" s="65">
        <v>6.9893872869605564</v>
      </c>
      <c r="BH23" s="65">
        <v>6.5</v>
      </c>
      <c r="BI23" s="65">
        <v>5.28</v>
      </c>
      <c r="BJ23" s="65">
        <v>5.24</v>
      </c>
      <c r="BK23" s="65">
        <v>6.51</v>
      </c>
      <c r="BL23" s="65">
        <v>7.51</v>
      </c>
      <c r="BM23" s="65">
        <v>7.97</v>
      </c>
      <c r="BN23" s="65">
        <v>6.53</v>
      </c>
      <c r="BO23" s="65">
        <v>9.1118038846858269</v>
      </c>
      <c r="BP23" s="65">
        <v>9.7860703279757146</v>
      </c>
      <c r="BQ23" s="65">
        <v>9.1999999999999993</v>
      </c>
      <c r="BR23" s="65">
        <v>9.15</v>
      </c>
      <c r="BS23" s="65">
        <v>8.44</v>
      </c>
      <c r="BT23" s="65">
        <v>8.17</v>
      </c>
      <c r="BU23" s="65">
        <v>9.25</v>
      </c>
      <c r="BV23" s="65">
        <v>10.83</v>
      </c>
      <c r="BW23" s="65">
        <v>8.85</v>
      </c>
      <c r="BX23" s="65">
        <v>2.93</v>
      </c>
      <c r="BY23" s="65">
        <v>0.56999999999999995</v>
      </c>
      <c r="BZ23" s="65">
        <v>0.69236559139785481</v>
      </c>
      <c r="CA23" s="65">
        <v>7</v>
      </c>
      <c r="CB23" s="65">
        <v>7.38</v>
      </c>
      <c r="CC23" s="65">
        <v>7.67</v>
      </c>
      <c r="CD23" s="65">
        <v>7.2</v>
      </c>
      <c r="CE23" s="65">
        <v>12.706865223522112</v>
      </c>
      <c r="CF23" s="65">
        <v>0.53</v>
      </c>
      <c r="CG23" s="65" t="s">
        <v>202</v>
      </c>
      <c r="CH23" s="65">
        <v>48</v>
      </c>
      <c r="CI23" s="65" t="s">
        <v>202</v>
      </c>
      <c r="CJ23" s="65">
        <v>2.5</v>
      </c>
      <c r="CK23" s="65">
        <v>3.9627721212953828</v>
      </c>
      <c r="CL23" s="65">
        <v>1.0408947516598792</v>
      </c>
      <c r="CM23" s="65">
        <v>16.711593065671295</v>
      </c>
      <c r="CN23" s="65">
        <v>24.91</v>
      </c>
      <c r="CO23" s="65">
        <v>4.66</v>
      </c>
      <c r="CP23" s="65">
        <v>4.7300000000000004</v>
      </c>
      <c r="CQ23" s="65">
        <v>3</v>
      </c>
      <c r="CR23" s="65">
        <v>2.2999999999999998</v>
      </c>
      <c r="CS23" s="65">
        <v>0.34766491827359269</v>
      </c>
      <c r="CT23" s="65">
        <v>0.24</v>
      </c>
      <c r="CU23" s="65">
        <v>0.51237954674269681</v>
      </c>
      <c r="CV23" s="65">
        <v>0.19</v>
      </c>
      <c r="CW23" s="65">
        <v>0.55157168878480345</v>
      </c>
      <c r="CX23" s="65">
        <v>0.52819327731092436</v>
      </c>
      <c r="CY23" s="65">
        <v>0.9279524103700395</v>
      </c>
      <c r="CZ23" s="65">
        <v>1.3603083944129661</v>
      </c>
      <c r="DA23" s="65">
        <v>1.06</v>
      </c>
      <c r="DB23" s="65">
        <v>17.636240951648944</v>
      </c>
      <c r="DC23" s="65">
        <v>1.3866518011461384</v>
      </c>
      <c r="DD23" s="65">
        <v>7.7633490142064581</v>
      </c>
      <c r="DE23" s="65">
        <v>1.8766838725821682</v>
      </c>
      <c r="DF23" s="65">
        <v>8.4750567107066885</v>
      </c>
      <c r="DG23" s="65">
        <v>6.1010540467868637</v>
      </c>
      <c r="DH23" s="65">
        <v>4.0410594245763933</v>
      </c>
      <c r="DI23" s="65">
        <v>21.225861133085346</v>
      </c>
      <c r="DJ23" s="65">
        <v>6.8104392136401142</v>
      </c>
      <c r="DK23" s="65">
        <v>17.615283933912465</v>
      </c>
      <c r="DL23" s="65">
        <v>1.0480299431608997</v>
      </c>
      <c r="DM23" s="65">
        <v>8.6095816488381161</v>
      </c>
      <c r="DN23" s="65">
        <v>53.942897943639508</v>
      </c>
      <c r="DO23" s="42"/>
    </row>
    <row r="24" spans="1:119">
      <c r="A24">
        <v>40</v>
      </c>
      <c r="B24" s="23"/>
      <c r="C24" s="42">
        <v>10</v>
      </c>
      <c r="D24" s="64">
        <f t="shared" si="2"/>
        <v>10.2003</v>
      </c>
      <c r="E24" s="42">
        <v>2003</v>
      </c>
      <c r="F24" s="65">
        <v>86.147652459193779</v>
      </c>
      <c r="G24" s="65">
        <v>65.831517792302108</v>
      </c>
      <c r="H24" s="65">
        <v>1.4648333333333334</v>
      </c>
      <c r="I24" s="65">
        <v>13.41</v>
      </c>
      <c r="J24" s="65">
        <v>16.3</v>
      </c>
      <c r="K24" s="65">
        <v>20</v>
      </c>
      <c r="L24" s="65">
        <v>14.19</v>
      </c>
      <c r="M24" s="65">
        <v>13.4</v>
      </c>
      <c r="N24" s="65">
        <v>33</v>
      </c>
      <c r="O24" s="65">
        <v>17.29</v>
      </c>
      <c r="P24" s="65">
        <v>13.4</v>
      </c>
      <c r="Q24" s="65">
        <v>60</v>
      </c>
      <c r="R24" s="65">
        <v>24</v>
      </c>
      <c r="S24" s="65">
        <v>19.77</v>
      </c>
      <c r="T24" s="65">
        <v>12.5</v>
      </c>
      <c r="U24" s="65">
        <v>28</v>
      </c>
      <c r="V24" s="65">
        <v>19.36</v>
      </c>
      <c r="W24" s="65">
        <v>13.700000000000001</v>
      </c>
      <c r="X24" s="66">
        <v>640</v>
      </c>
      <c r="Y24" s="65">
        <v>13.1</v>
      </c>
      <c r="Z24" s="65">
        <v>14</v>
      </c>
      <c r="AA24" s="65">
        <v>0.9</v>
      </c>
      <c r="AB24" s="65">
        <v>13</v>
      </c>
      <c r="AC24" s="65">
        <v>14</v>
      </c>
      <c r="AD24" s="65">
        <v>0.7</v>
      </c>
      <c r="AE24" s="65">
        <v>12.3</v>
      </c>
      <c r="AF24" s="65">
        <v>16</v>
      </c>
      <c r="AG24" s="65">
        <v>0.6</v>
      </c>
      <c r="AH24" s="65">
        <v>12.2</v>
      </c>
      <c r="AI24" s="65">
        <v>11</v>
      </c>
      <c r="AJ24" s="65">
        <v>0.9</v>
      </c>
      <c r="AK24" s="65">
        <v>20.2</v>
      </c>
      <c r="AL24" s="65">
        <v>10</v>
      </c>
      <c r="AM24" s="65">
        <v>0.7</v>
      </c>
      <c r="AN24" s="65">
        <v>7.07</v>
      </c>
      <c r="AO24" s="65">
        <v>6.54</v>
      </c>
      <c r="AP24" s="65">
        <v>3.72</v>
      </c>
      <c r="AQ24" s="65">
        <v>3.79</v>
      </c>
      <c r="AR24" s="65">
        <v>6.5</v>
      </c>
      <c r="AS24" s="65">
        <v>3.79</v>
      </c>
      <c r="AT24" s="65">
        <v>4.47</v>
      </c>
      <c r="AU24" s="65">
        <v>4.08</v>
      </c>
      <c r="AV24" s="65">
        <v>4.9400000000000004</v>
      </c>
      <c r="AW24" s="65">
        <v>5.31</v>
      </c>
      <c r="AX24" s="65">
        <v>4.9707104209486594</v>
      </c>
      <c r="AY24" s="65">
        <v>5.57</v>
      </c>
      <c r="AZ24" s="65">
        <v>6.3</v>
      </c>
      <c r="BA24" s="65">
        <v>9</v>
      </c>
      <c r="BB24" s="65"/>
      <c r="BC24" s="65"/>
      <c r="BD24" s="65"/>
      <c r="BE24" s="65">
        <v>6.0757371868303798</v>
      </c>
      <c r="BF24" s="65">
        <v>5.0513354647720803</v>
      </c>
      <c r="BG24" s="65">
        <v>6.33</v>
      </c>
      <c r="BH24" s="65">
        <v>5.5466654897148411</v>
      </c>
      <c r="BI24" s="65">
        <v>5.45</v>
      </c>
      <c r="BJ24" s="65">
        <v>5.05</v>
      </c>
      <c r="BK24" s="65">
        <v>6.67</v>
      </c>
      <c r="BL24" s="65">
        <v>8.58</v>
      </c>
      <c r="BM24" s="65">
        <v>7.38</v>
      </c>
      <c r="BN24" s="65">
        <v>9.25</v>
      </c>
      <c r="BO24" s="65">
        <v>11.33</v>
      </c>
      <c r="BP24" s="65">
        <v>13</v>
      </c>
      <c r="BQ24" s="65">
        <v>10.29</v>
      </c>
      <c r="BR24" s="65">
        <v>9.2100000000000009</v>
      </c>
      <c r="BS24" s="65">
        <v>9.25</v>
      </c>
      <c r="BT24" s="65">
        <v>10.33</v>
      </c>
      <c r="BU24" s="65">
        <v>8.83</v>
      </c>
      <c r="BV24" s="65">
        <v>10.95</v>
      </c>
      <c r="BW24" s="65">
        <v>9.31</v>
      </c>
      <c r="BX24" s="65">
        <v>2.2799999999999998</v>
      </c>
      <c r="BY24" s="65">
        <v>0.64</v>
      </c>
      <c r="BZ24" s="65">
        <v>0.6923655913978557</v>
      </c>
      <c r="CA24" s="65">
        <v>7.06</v>
      </c>
      <c r="CB24" s="65">
        <v>6.75</v>
      </c>
      <c r="CC24" s="65">
        <v>7.29</v>
      </c>
      <c r="CD24" s="65">
        <v>7.75</v>
      </c>
      <c r="CE24" s="65">
        <v>12.688760656883801</v>
      </c>
      <c r="CF24" s="65">
        <v>0.49532408491859981</v>
      </c>
      <c r="CG24" s="65" t="s">
        <v>202</v>
      </c>
      <c r="CH24" s="65">
        <v>48.75</v>
      </c>
      <c r="CI24" s="65" t="s">
        <v>202</v>
      </c>
      <c r="CJ24" s="65">
        <v>4</v>
      </c>
      <c r="CK24" s="65">
        <v>3.7773214354527114</v>
      </c>
      <c r="CL24" s="65">
        <v>1.085703019161333</v>
      </c>
      <c r="CM24" s="65">
        <v>16.833072222917124</v>
      </c>
      <c r="CN24" s="65">
        <v>24.86</v>
      </c>
      <c r="CO24" s="65">
        <v>5.6153703703703712</v>
      </c>
      <c r="CP24" s="65">
        <v>4.7300000000000004</v>
      </c>
      <c r="CQ24" s="65">
        <v>3.15</v>
      </c>
      <c r="CR24" s="65">
        <v>2.2898412698412702</v>
      </c>
      <c r="CS24" s="65">
        <v>0.36266123187715738</v>
      </c>
      <c r="CT24" s="65">
        <v>0.31</v>
      </c>
      <c r="CU24" s="65">
        <v>0.50022821805726603</v>
      </c>
      <c r="CV24" s="65">
        <v>0.25</v>
      </c>
      <c r="CW24" s="65">
        <v>0.5501964610981005</v>
      </c>
      <c r="CX24" s="65">
        <v>0.5477731092436976</v>
      </c>
      <c r="CY24" s="65">
        <v>0.92795241037004117</v>
      </c>
      <c r="CZ24" s="65">
        <v>1.3603083944129679</v>
      </c>
      <c r="DA24" s="65">
        <v>1.0001953818827711</v>
      </c>
      <c r="DB24" s="65">
        <v>18.635570082233446</v>
      </c>
      <c r="DC24" s="65">
        <v>1.4013816067975835</v>
      </c>
      <c r="DD24" s="65">
        <v>7.756256331734221</v>
      </c>
      <c r="DE24" s="65">
        <v>1.9572568128311407</v>
      </c>
      <c r="DF24" s="65">
        <v>8.6985019657347991</v>
      </c>
      <c r="DG24" s="65">
        <v>6.1010540467868708</v>
      </c>
      <c r="DH24" s="65">
        <v>4.0410594245763845</v>
      </c>
      <c r="DI24" s="65">
        <v>22.963620377695115</v>
      </c>
      <c r="DJ24" s="65">
        <v>6.4534797378800386</v>
      </c>
      <c r="DK24" s="65">
        <v>19.309071499786292</v>
      </c>
      <c r="DL24" s="65">
        <v>1.1153799592474378</v>
      </c>
      <c r="DM24" s="65">
        <v>8.7411901637876301</v>
      </c>
      <c r="DN24" s="65">
        <v>53.942897943639394</v>
      </c>
      <c r="DO24" s="42"/>
    </row>
    <row r="25" spans="1:119">
      <c r="A25">
        <v>50</v>
      </c>
      <c r="B25" s="23"/>
      <c r="C25" s="42">
        <v>10</v>
      </c>
      <c r="D25" s="64">
        <f t="shared" si="2"/>
        <v>10.2004</v>
      </c>
      <c r="E25" s="42">
        <v>2004</v>
      </c>
      <c r="F25" s="65">
        <v>88.243236264101128</v>
      </c>
      <c r="G25" s="65">
        <v>70.515613652868552</v>
      </c>
      <c r="H25" s="65">
        <v>1.7729999999999997</v>
      </c>
      <c r="I25" s="65">
        <v>13.94</v>
      </c>
      <c r="J25" s="65">
        <v>16.3</v>
      </c>
      <c r="K25" s="65">
        <v>21</v>
      </c>
      <c r="L25" s="65">
        <v>14.46</v>
      </c>
      <c r="M25" s="65">
        <v>13.600000000000001</v>
      </c>
      <c r="N25" s="65">
        <v>33</v>
      </c>
      <c r="O25" s="65">
        <v>18.25</v>
      </c>
      <c r="P25" s="65">
        <v>16.400000000000002</v>
      </c>
      <c r="Q25" s="65">
        <v>54</v>
      </c>
      <c r="R25" s="65">
        <v>25</v>
      </c>
      <c r="S25" s="65">
        <v>20.66</v>
      </c>
      <c r="T25" s="65">
        <v>12.1</v>
      </c>
      <c r="U25" s="65">
        <v>19</v>
      </c>
      <c r="V25" s="65">
        <v>20.5</v>
      </c>
      <c r="W25" s="65">
        <v>20.3</v>
      </c>
      <c r="X25" s="66">
        <v>740</v>
      </c>
      <c r="Y25" s="65">
        <v>13.6</v>
      </c>
      <c r="Z25" s="65">
        <v>13</v>
      </c>
      <c r="AA25" s="65">
        <v>0.5</v>
      </c>
      <c r="AB25" s="65">
        <v>13.5</v>
      </c>
      <c r="AC25" s="65">
        <v>10</v>
      </c>
      <c r="AD25" s="65">
        <v>0.6</v>
      </c>
      <c r="AE25" s="65">
        <v>10.6</v>
      </c>
      <c r="AF25" s="65">
        <v>11</v>
      </c>
      <c r="AG25" s="65">
        <v>0.8</v>
      </c>
      <c r="AH25" s="65">
        <v>12.4</v>
      </c>
      <c r="AI25" s="65">
        <v>11</v>
      </c>
      <c r="AJ25" s="65">
        <v>0.4</v>
      </c>
      <c r="AK25" s="65">
        <v>23.5</v>
      </c>
      <c r="AL25" s="65">
        <v>21</v>
      </c>
      <c r="AM25" s="65">
        <v>0.90000000000000013</v>
      </c>
      <c r="AN25" s="65">
        <v>6</v>
      </c>
      <c r="AO25" s="65">
        <v>5.83</v>
      </c>
      <c r="AP25" s="65">
        <v>4</v>
      </c>
      <c r="AQ25" s="65">
        <v>4.04</v>
      </c>
      <c r="AR25" s="65">
        <v>6.0637499999999998</v>
      </c>
      <c r="AS25" s="65">
        <v>3.89</v>
      </c>
      <c r="AT25" s="65">
        <v>4.6900000000000004</v>
      </c>
      <c r="AU25" s="65">
        <v>4.07</v>
      </c>
      <c r="AV25" s="65">
        <v>4.67</v>
      </c>
      <c r="AW25" s="65">
        <v>6.3552380952380965</v>
      </c>
      <c r="AX25" s="65">
        <v>4.9707104209486683</v>
      </c>
      <c r="AY25" s="65">
        <v>6.8337499999999993</v>
      </c>
      <c r="AZ25" s="65">
        <v>5.67</v>
      </c>
      <c r="BA25" s="65">
        <v>9.01</v>
      </c>
      <c r="BB25" s="65"/>
      <c r="BC25" s="65"/>
      <c r="BD25" s="65"/>
      <c r="BE25" s="65">
        <v>6.27049145788693</v>
      </c>
      <c r="BF25" s="65">
        <v>5.0513354647720874</v>
      </c>
      <c r="BG25" s="65">
        <v>7.3498226356991117</v>
      </c>
      <c r="BH25" s="65">
        <v>5.2912955770479586</v>
      </c>
      <c r="BI25" s="65">
        <v>6.4925925925925929</v>
      </c>
      <c r="BJ25" s="65">
        <v>5.21</v>
      </c>
      <c r="BK25" s="65">
        <v>7.21</v>
      </c>
      <c r="BL25" s="65">
        <v>8.39</v>
      </c>
      <c r="BM25" s="65">
        <v>8.7837499999999995</v>
      </c>
      <c r="BN25" s="65">
        <v>9.6267782231388885</v>
      </c>
      <c r="BO25" s="65">
        <v>10.327109368788541</v>
      </c>
      <c r="BP25" s="65">
        <v>10.533797328446148</v>
      </c>
      <c r="BQ25" s="65">
        <v>9.75</v>
      </c>
      <c r="BR25" s="65">
        <v>9.4</v>
      </c>
      <c r="BS25" s="65">
        <v>10.71</v>
      </c>
      <c r="BT25" s="65">
        <v>11</v>
      </c>
      <c r="BU25" s="65">
        <v>9.25</v>
      </c>
      <c r="BV25" s="65">
        <v>10.7325</v>
      </c>
      <c r="BW25" s="65">
        <v>9.25</v>
      </c>
      <c r="BX25" s="65">
        <v>3.1848991935483877</v>
      </c>
      <c r="BY25" s="65">
        <v>0.64399529113465548</v>
      </c>
      <c r="BZ25" s="65">
        <v>0.69236559139785658</v>
      </c>
      <c r="CA25" s="65">
        <v>6.86</v>
      </c>
      <c r="CB25" s="65">
        <v>7.33</v>
      </c>
      <c r="CC25" s="65">
        <v>7.67</v>
      </c>
      <c r="CD25" s="65">
        <v>8.7475000000000005</v>
      </c>
      <c r="CE25" s="65">
        <v>13.10322003154829</v>
      </c>
      <c r="CF25" s="65">
        <v>0.513168524157672</v>
      </c>
      <c r="CG25" s="65" t="s">
        <v>202</v>
      </c>
      <c r="CH25" s="65">
        <v>53.875</v>
      </c>
      <c r="CI25" s="65" t="s">
        <v>202</v>
      </c>
      <c r="CJ25" s="65">
        <v>2.33</v>
      </c>
      <c r="CK25" s="65">
        <v>3.6276445614276094</v>
      </c>
      <c r="CL25" s="65">
        <v>1.1305112866627871</v>
      </c>
      <c r="CM25" s="65">
        <v>17.569439809692422</v>
      </c>
      <c r="CN25" s="65">
        <v>24</v>
      </c>
      <c r="CO25" s="65">
        <v>5.8875925925925934</v>
      </c>
      <c r="CP25" s="65">
        <v>5.0262500000000001</v>
      </c>
      <c r="CQ25" s="65">
        <v>3.2014516129032256</v>
      </c>
      <c r="CR25" s="65">
        <v>2.098730158730159</v>
      </c>
      <c r="CS25" s="65">
        <v>0.36096370486650886</v>
      </c>
      <c r="CT25" s="65">
        <v>0.32</v>
      </c>
      <c r="CU25" s="65">
        <v>0.48807688937183547</v>
      </c>
      <c r="CV25" s="65">
        <v>0.28000000000000003</v>
      </c>
      <c r="CW25" s="65">
        <v>0.5</v>
      </c>
      <c r="CX25" s="65">
        <v>0.48</v>
      </c>
      <c r="CY25" s="65">
        <v>0.92795241037004272</v>
      </c>
      <c r="CZ25" s="65">
        <v>1.3603083944129697</v>
      </c>
      <c r="DA25" s="65">
        <v>1.0805210183540561</v>
      </c>
      <c r="DB25" s="65">
        <v>18.596755906895762</v>
      </c>
      <c r="DC25" s="65">
        <v>1.396571948048223</v>
      </c>
      <c r="DD25" s="65">
        <v>7.9012490931733925</v>
      </c>
      <c r="DE25" s="65">
        <v>2.0569153573571604</v>
      </c>
      <c r="DF25" s="65">
        <v>8.9881145426745093</v>
      </c>
      <c r="DG25" s="65">
        <v>6.1010540467868779</v>
      </c>
      <c r="DH25" s="65">
        <v>4.0410594245763765</v>
      </c>
      <c r="DI25" s="65">
        <v>13.33</v>
      </c>
      <c r="DJ25" s="65">
        <v>6.3</v>
      </c>
      <c r="DK25" s="65">
        <v>21.002859065660118</v>
      </c>
      <c r="DL25" s="65">
        <v>1.1827299753339755</v>
      </c>
      <c r="DM25" s="65">
        <v>8.6989888425247752</v>
      </c>
      <c r="DN25" s="65">
        <v>53.942897943639281</v>
      </c>
      <c r="DO25" s="42"/>
    </row>
    <row r="26" spans="1:119">
      <c r="A26">
        <v>60</v>
      </c>
      <c r="B26" s="23"/>
      <c r="C26" s="42">
        <v>10</v>
      </c>
      <c r="D26" s="64">
        <f t="shared" si="2"/>
        <v>10.2005</v>
      </c>
      <c r="E26" s="42">
        <v>2005</v>
      </c>
      <c r="F26" s="65">
        <v>90.758625438680625</v>
      </c>
      <c r="G26" s="65">
        <v>75.16339869281046</v>
      </c>
      <c r="H26" s="65">
        <v>2.4121666666666668</v>
      </c>
      <c r="I26" s="65">
        <v>14.62</v>
      </c>
      <c r="J26" s="65">
        <v>14.399999999999999</v>
      </c>
      <c r="K26" s="65">
        <v>20</v>
      </c>
      <c r="L26" s="65">
        <v>16.38</v>
      </c>
      <c r="M26" s="65">
        <v>14.5</v>
      </c>
      <c r="N26" s="65">
        <v>34</v>
      </c>
      <c r="O26" s="65">
        <v>22.22</v>
      </c>
      <c r="P26" s="65">
        <v>14.099999999999998</v>
      </c>
      <c r="Q26" s="65">
        <v>55</v>
      </c>
      <c r="R26" s="65">
        <v>28</v>
      </c>
      <c r="S26" s="65">
        <v>21.68</v>
      </c>
      <c r="T26" s="65">
        <v>14.2</v>
      </c>
      <c r="U26" s="65">
        <v>24</v>
      </c>
      <c r="V26" s="65">
        <v>18.850000000000001</v>
      </c>
      <c r="W26" s="65">
        <v>19.7</v>
      </c>
      <c r="X26" s="66">
        <v>720</v>
      </c>
      <c r="Y26" s="65">
        <v>14.4</v>
      </c>
      <c r="Z26" s="65">
        <v>13</v>
      </c>
      <c r="AA26" s="65">
        <v>1.1000000000000001</v>
      </c>
      <c r="AB26" s="65">
        <v>14.7</v>
      </c>
      <c r="AC26" s="65">
        <v>12</v>
      </c>
      <c r="AD26" s="65">
        <v>0.9</v>
      </c>
      <c r="AE26" s="65">
        <v>12.8</v>
      </c>
      <c r="AF26" s="65">
        <v>11</v>
      </c>
      <c r="AG26" s="65">
        <v>1.1000000000000001</v>
      </c>
      <c r="AH26" s="65">
        <v>13.8</v>
      </c>
      <c r="AI26" s="65">
        <v>10</v>
      </c>
      <c r="AJ26" s="65">
        <v>0.9</v>
      </c>
      <c r="AK26" s="65">
        <v>31.2</v>
      </c>
      <c r="AL26" s="65">
        <v>25</v>
      </c>
      <c r="AM26" s="65">
        <v>1.1000000000000001</v>
      </c>
      <c r="AN26" s="65">
        <v>9.58</v>
      </c>
      <c r="AO26" s="65">
        <v>7.11</v>
      </c>
      <c r="AP26" s="65">
        <v>4.08</v>
      </c>
      <c r="AQ26" s="65">
        <v>4.13</v>
      </c>
      <c r="AR26" s="65">
        <v>5.34</v>
      </c>
      <c r="AS26" s="65">
        <v>4.1399999999999997</v>
      </c>
      <c r="AT26" s="65">
        <v>4.68</v>
      </c>
      <c r="AU26" s="65">
        <v>4.25</v>
      </c>
      <c r="AV26" s="65">
        <v>4.93</v>
      </c>
      <c r="AW26" s="65">
        <v>6.44</v>
      </c>
      <c r="AX26" s="65">
        <v>4.9707104209486754</v>
      </c>
      <c r="AY26" s="65">
        <v>8.83</v>
      </c>
      <c r="AZ26" s="65">
        <v>8</v>
      </c>
      <c r="BA26" s="65">
        <v>10.67</v>
      </c>
      <c r="BB26" s="65"/>
      <c r="BC26" s="65"/>
      <c r="BD26" s="65"/>
      <c r="BE26" s="65">
        <v>6.2704914578869388</v>
      </c>
      <c r="BF26" s="65">
        <v>5.0513354647720936</v>
      </c>
      <c r="BG26" s="65">
        <v>7.8898710077811742</v>
      </c>
      <c r="BH26" s="65">
        <v>5.2638884965716146</v>
      </c>
      <c r="BI26" s="65">
        <v>7</v>
      </c>
      <c r="BJ26" s="65">
        <v>6.23</v>
      </c>
      <c r="BK26" s="65">
        <v>7.1</v>
      </c>
      <c r="BL26" s="65">
        <v>9.1300000000000008</v>
      </c>
      <c r="BM26" s="65">
        <v>9.5</v>
      </c>
      <c r="BN26" s="65">
        <v>10.3</v>
      </c>
      <c r="BO26" s="65">
        <v>10.597051552688871</v>
      </c>
      <c r="BP26" s="65">
        <v>10.63220479500586</v>
      </c>
      <c r="BQ26" s="65">
        <v>10.92</v>
      </c>
      <c r="BR26" s="65">
        <v>9.7899999999999991</v>
      </c>
      <c r="BS26" s="65">
        <v>10.67</v>
      </c>
      <c r="BT26" s="65">
        <v>11.75</v>
      </c>
      <c r="BU26" s="65">
        <v>9.5399999999999991</v>
      </c>
      <c r="BV26" s="65">
        <v>12.06</v>
      </c>
      <c r="BW26" s="65">
        <v>10.59</v>
      </c>
      <c r="BX26" s="65">
        <v>3.95</v>
      </c>
      <c r="BY26" s="65">
        <v>0.63796703794258802</v>
      </c>
      <c r="BZ26" s="65">
        <v>0.69236559139785736</v>
      </c>
      <c r="CA26" s="65">
        <v>7.33</v>
      </c>
      <c r="CB26" s="65">
        <v>7.5</v>
      </c>
      <c r="CC26" s="65">
        <v>7.61</v>
      </c>
      <c r="CD26" s="65">
        <v>8.35</v>
      </c>
      <c r="CE26" s="65">
        <v>10.7</v>
      </c>
      <c r="CF26" s="65">
        <v>0.53612099170294414</v>
      </c>
      <c r="CG26" s="65" t="s">
        <v>202</v>
      </c>
      <c r="CH26" s="65">
        <v>59</v>
      </c>
      <c r="CI26" s="65">
        <v>50</v>
      </c>
      <c r="CJ26" s="65">
        <v>3.58</v>
      </c>
      <c r="CK26" s="65">
        <v>3.5137414992200782</v>
      </c>
      <c r="CL26" s="65">
        <v>1.1753195541642416</v>
      </c>
      <c r="CM26" s="65">
        <v>18.150247206160149</v>
      </c>
      <c r="CN26" s="65">
        <v>26.23</v>
      </c>
      <c r="CO26" s="65">
        <v>6.81</v>
      </c>
      <c r="CP26" s="65">
        <v>5.69</v>
      </c>
      <c r="CQ26" s="65">
        <v>3.2326814516129034</v>
      </c>
      <c r="CR26" s="65">
        <v>0.93</v>
      </c>
      <c r="CS26" s="65">
        <v>0.35</v>
      </c>
      <c r="CT26" s="65">
        <v>0.3633236994219653</v>
      </c>
      <c r="CU26" s="65">
        <v>0.39</v>
      </c>
      <c r="CV26" s="65">
        <v>0.2966751582522773</v>
      </c>
      <c r="CW26" s="65">
        <v>0.5986538461538462</v>
      </c>
      <c r="CX26" s="65">
        <v>0.52207282913165343</v>
      </c>
      <c r="CY26" s="65">
        <v>0.92795241037004406</v>
      </c>
      <c r="CZ26" s="65">
        <v>1.3603083944129712</v>
      </c>
      <c r="DA26" s="65">
        <v>1.2264653641207821</v>
      </c>
      <c r="DB26" s="65">
        <v>18.779697638453843</v>
      </c>
      <c r="DC26" s="65">
        <v>1.4333342373470854</v>
      </c>
      <c r="DD26" s="65">
        <v>7.9474909477859583</v>
      </c>
      <c r="DE26" s="65">
        <v>2.1756595061602262</v>
      </c>
      <c r="DF26" s="65">
        <v>9.3438944415258192</v>
      </c>
      <c r="DG26" s="65">
        <v>6.1010540467868841</v>
      </c>
      <c r="DH26" s="65">
        <v>4.0410594245763694</v>
      </c>
      <c r="DI26" s="65">
        <v>24.448333333333331</v>
      </c>
      <c r="DJ26" s="65">
        <v>6.5211538461538439</v>
      </c>
      <c r="DK26" s="65">
        <v>20.044969947300928</v>
      </c>
      <c r="DL26" s="65">
        <v>1.29011998713077</v>
      </c>
      <c r="DM26" s="65">
        <v>9.0696757031552675</v>
      </c>
      <c r="DN26" s="65">
        <v>53.942897943639196</v>
      </c>
      <c r="DO26" s="42"/>
    </row>
    <row r="27" spans="1:119">
      <c r="B27" s="23"/>
      <c r="C27" s="42">
        <v>10</v>
      </c>
      <c r="D27" s="64">
        <f t="shared" si="2"/>
        <v>10.2006</v>
      </c>
      <c r="E27" s="42">
        <v>2006</v>
      </c>
      <c r="F27" s="65">
        <v>93.186954800217421</v>
      </c>
      <c r="G27" s="65">
        <v>79.121278140885991</v>
      </c>
      <c r="H27" s="65">
        <v>2.8808333333333329</v>
      </c>
      <c r="I27" s="65">
        <v>14.94</v>
      </c>
      <c r="J27" s="65">
        <v>14.799999999999999</v>
      </c>
      <c r="K27" s="65">
        <v>21</v>
      </c>
      <c r="L27" s="65">
        <v>15.68</v>
      </c>
      <c r="M27" s="65">
        <v>15.1</v>
      </c>
      <c r="N27" s="65">
        <v>36</v>
      </c>
      <c r="O27" s="65">
        <v>19.600000000000001</v>
      </c>
      <c r="P27" s="65">
        <v>14.899999999999999</v>
      </c>
      <c r="Q27" s="65">
        <v>65</v>
      </c>
      <c r="R27" s="65">
        <v>27</v>
      </c>
      <c r="S27" s="65">
        <v>20.9</v>
      </c>
      <c r="T27" s="65">
        <v>17.2</v>
      </c>
      <c r="U27" s="65">
        <v>26</v>
      </c>
      <c r="V27" s="65">
        <v>18</v>
      </c>
      <c r="W27" s="65">
        <v>21.3</v>
      </c>
      <c r="X27" s="66">
        <v>1200</v>
      </c>
      <c r="Y27" s="65">
        <v>14.5</v>
      </c>
      <c r="Z27" s="65">
        <v>18</v>
      </c>
      <c r="AA27" s="65">
        <v>0.5</v>
      </c>
      <c r="AB27" s="65">
        <v>14.6</v>
      </c>
      <c r="AC27" s="65">
        <v>21</v>
      </c>
      <c r="AD27" s="65">
        <v>0.4</v>
      </c>
      <c r="AE27" s="65">
        <v>13.9</v>
      </c>
      <c r="AF27" s="65">
        <v>21</v>
      </c>
      <c r="AG27" s="65">
        <v>0.3</v>
      </c>
      <c r="AH27" s="65">
        <v>13.9</v>
      </c>
      <c r="AI27" s="65">
        <v>24</v>
      </c>
      <c r="AJ27" s="65">
        <v>0.4</v>
      </c>
      <c r="AK27" s="65">
        <v>31.3</v>
      </c>
      <c r="AL27" s="65">
        <v>18</v>
      </c>
      <c r="AM27" s="65">
        <v>0.9</v>
      </c>
      <c r="AN27" s="65">
        <v>10.75</v>
      </c>
      <c r="AO27" s="65">
        <v>6.8</v>
      </c>
      <c r="AP27" s="65">
        <v>4.38</v>
      </c>
      <c r="AQ27" s="65">
        <v>5.43</v>
      </c>
      <c r="AR27" s="65">
        <v>7.79</v>
      </c>
      <c r="AS27" s="65">
        <v>4.21</v>
      </c>
      <c r="AT27" s="65">
        <v>4.84</v>
      </c>
      <c r="AU27" s="65">
        <v>4.32</v>
      </c>
      <c r="AV27" s="65">
        <v>5.25</v>
      </c>
      <c r="AW27" s="65">
        <v>5.75</v>
      </c>
      <c r="AX27" s="65">
        <v>4.9707104209486808</v>
      </c>
      <c r="AY27" s="65">
        <v>7</v>
      </c>
      <c r="AZ27" s="65">
        <v>8.1122021028037388</v>
      </c>
      <c r="BA27" s="65">
        <v>11.181709677419356</v>
      </c>
      <c r="BB27" s="65"/>
      <c r="BC27" s="65"/>
      <c r="BD27" s="65"/>
      <c r="BE27" s="65">
        <v>6.2704914578869442</v>
      </c>
      <c r="BF27" s="65">
        <v>5.051335464772098</v>
      </c>
      <c r="BG27" s="65">
        <v>8.4299193798632359</v>
      </c>
      <c r="BH27" s="65">
        <v>5.4644442482858082</v>
      </c>
      <c r="BI27" s="65">
        <v>6.9673333333333334</v>
      </c>
      <c r="BJ27" s="65">
        <v>5.78</v>
      </c>
      <c r="BK27" s="65">
        <v>8.0399999999999991</v>
      </c>
      <c r="BL27" s="65">
        <v>8.33</v>
      </c>
      <c r="BM27" s="65">
        <v>7.25</v>
      </c>
      <c r="BN27" s="65">
        <v>10.5</v>
      </c>
      <c r="BO27" s="65">
        <v>10.63</v>
      </c>
      <c r="BP27" s="65">
        <v>10.851878037714282</v>
      </c>
      <c r="BQ27" s="65">
        <v>11.46</v>
      </c>
      <c r="BR27" s="65">
        <v>10.130000000000001</v>
      </c>
      <c r="BS27" s="65">
        <v>10.130000000000001</v>
      </c>
      <c r="BT27" s="65">
        <v>13.33</v>
      </c>
      <c r="BU27" s="65">
        <v>10.32</v>
      </c>
      <c r="BV27" s="65">
        <v>12.43</v>
      </c>
      <c r="BW27" s="65">
        <v>11.27</v>
      </c>
      <c r="BX27" s="65">
        <v>3.94</v>
      </c>
      <c r="BY27" s="65">
        <v>0.66574572127139364</v>
      </c>
      <c r="BZ27" s="65">
        <v>0.69236559139785814</v>
      </c>
      <c r="CA27" s="65">
        <v>7.83</v>
      </c>
      <c r="CB27" s="65">
        <v>9.43</v>
      </c>
      <c r="CC27" s="65">
        <v>8.44</v>
      </c>
      <c r="CD27" s="65">
        <v>8.6999999999999993</v>
      </c>
      <c r="CE27" s="65">
        <v>14.636388366235934</v>
      </c>
      <c r="CF27" s="65">
        <v>0.55907345924821605</v>
      </c>
      <c r="CG27" s="65" t="s">
        <v>202</v>
      </c>
      <c r="CH27" s="65">
        <v>55</v>
      </c>
      <c r="CI27" s="65" t="s">
        <v>202</v>
      </c>
      <c r="CJ27" s="65">
        <v>3.92</v>
      </c>
      <c r="CK27" s="65">
        <v>3.3998384370125483</v>
      </c>
      <c r="CL27" s="65">
        <v>1.2051917324985444</v>
      </c>
      <c r="CM27" s="65">
        <v>18.697803671347923</v>
      </c>
      <c r="CN27" s="65">
        <v>27.79</v>
      </c>
      <c r="CO27" s="65">
        <v>6.38</v>
      </c>
      <c r="CP27" s="65">
        <v>5.25</v>
      </c>
      <c r="CQ27" s="65">
        <v>3.74</v>
      </c>
      <c r="CR27" s="65">
        <v>2.12</v>
      </c>
      <c r="CS27" s="65">
        <v>0.35937789885184662</v>
      </c>
      <c r="CT27" s="65">
        <v>0.40829479768786131</v>
      </c>
      <c r="CU27" s="65">
        <v>0.5</v>
      </c>
      <c r="CV27" s="65">
        <v>0.33170063300910924</v>
      </c>
      <c r="CW27" s="65">
        <v>0.60961538461538456</v>
      </c>
      <c r="CX27" s="65">
        <v>0.52207282913165398</v>
      </c>
      <c r="CY27" s="65">
        <v>0.92795241037004483</v>
      </c>
      <c r="CZ27" s="65">
        <v>1.3603083944129728</v>
      </c>
      <c r="DA27" s="65">
        <v>1.4218472468916521</v>
      </c>
      <c r="DB27" s="65">
        <v>18.668807874244813</v>
      </c>
      <c r="DC27" s="65">
        <v>1.5468119086424648</v>
      </c>
      <c r="DD27" s="65">
        <v>7.9643446774907689</v>
      </c>
      <c r="DE27" s="65">
        <v>2.294403654963292</v>
      </c>
      <c r="DF27" s="65">
        <v>9.6996743403771291</v>
      </c>
      <c r="DG27" s="65">
        <v>6.1010540467868903</v>
      </c>
      <c r="DH27" s="65">
        <v>4.0410594245763649</v>
      </c>
      <c r="DI27" s="65">
        <v>23.344999999999992</v>
      </c>
      <c r="DJ27" s="65">
        <v>7.2134615384615364</v>
      </c>
      <c r="DK27" s="65">
        <v>16.435404144708716</v>
      </c>
      <c r="DL27" s="65">
        <v>1.4375499946378214</v>
      </c>
      <c r="DM27" s="65">
        <v>9.8532507456791052</v>
      </c>
      <c r="DN27" s="65">
        <v>53.942897943639124</v>
      </c>
      <c r="DO27" s="42"/>
    </row>
    <row r="28" spans="1:119">
      <c r="A28" t="s">
        <v>71</v>
      </c>
      <c r="B28" s="23"/>
      <c r="C28" s="42">
        <v>10</v>
      </c>
      <c r="D28" s="64">
        <f t="shared" si="2"/>
        <v>10.200699999999999</v>
      </c>
      <c r="E28" s="42">
        <v>2007</v>
      </c>
      <c r="F28" s="65">
        <v>95.519124876726764</v>
      </c>
      <c r="G28" s="65">
        <v>83.297022512708779</v>
      </c>
      <c r="H28" s="65">
        <v>2.8546666666666667</v>
      </c>
      <c r="I28" s="65">
        <v>16.46</v>
      </c>
      <c r="J28" s="65">
        <v>16.3</v>
      </c>
      <c r="K28" s="65">
        <v>21</v>
      </c>
      <c r="L28" s="65">
        <v>17.399999999999999</v>
      </c>
      <c r="M28" s="65">
        <v>17</v>
      </c>
      <c r="N28" s="65">
        <v>33</v>
      </c>
      <c r="O28" s="65">
        <v>19.649999999999999</v>
      </c>
      <c r="P28" s="65">
        <v>15.299999999999999</v>
      </c>
      <c r="Q28" s="65">
        <v>57</v>
      </c>
      <c r="R28" s="65">
        <v>29</v>
      </c>
      <c r="S28" s="65">
        <v>22.6</v>
      </c>
      <c r="T28" s="65">
        <v>15.4</v>
      </c>
      <c r="U28" s="65">
        <v>24</v>
      </c>
      <c r="V28" s="65">
        <v>21.33</v>
      </c>
      <c r="W28" s="65">
        <v>19.8</v>
      </c>
      <c r="X28" s="66">
        <v>1400</v>
      </c>
      <c r="Y28" s="65">
        <v>15.8</v>
      </c>
      <c r="Z28" s="65">
        <v>18</v>
      </c>
      <c r="AA28" s="65">
        <v>1.3</v>
      </c>
      <c r="AB28" s="65">
        <v>16.100000000000001</v>
      </c>
      <c r="AC28" s="65">
        <v>12</v>
      </c>
      <c r="AD28" s="65">
        <v>1.1000000000000001</v>
      </c>
      <c r="AE28" s="65">
        <v>14.6</v>
      </c>
      <c r="AF28" s="65">
        <v>11</v>
      </c>
      <c r="AG28" s="65">
        <v>1.3</v>
      </c>
      <c r="AH28" s="65">
        <v>14.8</v>
      </c>
      <c r="AI28" s="65">
        <v>10</v>
      </c>
      <c r="AJ28" s="65">
        <v>1.2</v>
      </c>
      <c r="AK28" s="65">
        <v>35</v>
      </c>
      <c r="AL28" s="65">
        <v>19</v>
      </c>
      <c r="AM28" s="65">
        <v>0.9</v>
      </c>
      <c r="AN28" s="65">
        <v>9.0649999999999995</v>
      </c>
      <c r="AO28" s="65">
        <v>6.43</v>
      </c>
      <c r="AP28" s="65">
        <v>4.3600000000000003</v>
      </c>
      <c r="AQ28" s="65">
        <v>4.3099999999999996</v>
      </c>
      <c r="AR28" s="65">
        <v>10.17</v>
      </c>
      <c r="AS28" s="65">
        <v>4.3</v>
      </c>
      <c r="AT28" s="65">
        <v>5.55</v>
      </c>
      <c r="AU28" s="65">
        <v>4.5</v>
      </c>
      <c r="AV28" s="65">
        <v>5.33</v>
      </c>
      <c r="AW28" s="65">
        <v>5.94</v>
      </c>
      <c r="AX28" s="65">
        <v>4.9707104209486843</v>
      </c>
      <c r="AY28" s="65">
        <v>6.5</v>
      </c>
      <c r="AZ28" s="65">
        <v>8.525414719626168</v>
      </c>
      <c r="BA28" s="65">
        <v>12.451967741935484</v>
      </c>
      <c r="BB28" s="65"/>
      <c r="BC28" s="65"/>
      <c r="BD28" s="65"/>
      <c r="BE28" s="65">
        <v>6.2704914578869477</v>
      </c>
      <c r="BF28" s="65">
        <v>5.0513354647721016</v>
      </c>
      <c r="BG28" s="65">
        <v>8.7899516279179437</v>
      </c>
      <c r="BH28" s="65">
        <v>5.8929628321905394</v>
      </c>
      <c r="BI28" s="65">
        <v>7.0406666666666666</v>
      </c>
      <c r="BJ28" s="65">
        <v>6.48</v>
      </c>
      <c r="BK28" s="65">
        <v>7.69</v>
      </c>
      <c r="BL28" s="65">
        <v>9.3800000000000008</v>
      </c>
      <c r="BM28" s="65">
        <v>9.92</v>
      </c>
      <c r="BN28" s="65">
        <v>10.800666225629449</v>
      </c>
      <c r="BO28" s="65">
        <v>12.052005781609967</v>
      </c>
      <c r="BP28" s="65">
        <v>11.071551280422701</v>
      </c>
      <c r="BQ28" s="65">
        <v>10.88</v>
      </c>
      <c r="BR28" s="65">
        <v>11.71</v>
      </c>
      <c r="BS28" s="65">
        <v>11.43</v>
      </c>
      <c r="BT28" s="65">
        <v>13</v>
      </c>
      <c r="BU28" s="65">
        <v>11.66</v>
      </c>
      <c r="BV28" s="65">
        <v>13.67</v>
      </c>
      <c r="BW28" s="65">
        <v>11.19</v>
      </c>
      <c r="BX28" s="65">
        <v>5.6</v>
      </c>
      <c r="BY28" s="65">
        <v>0.76399936611428065</v>
      </c>
      <c r="BZ28" s="65">
        <v>0.6923655913978588</v>
      </c>
      <c r="CA28" s="65">
        <v>8.33</v>
      </c>
      <c r="CB28" s="65">
        <v>9.36</v>
      </c>
      <c r="CC28" s="65">
        <v>8.56</v>
      </c>
      <c r="CD28" s="65">
        <v>8.74</v>
      </c>
      <c r="CE28" s="65">
        <v>15.288859484074505</v>
      </c>
      <c r="CF28" s="65">
        <v>0.60303889019023205</v>
      </c>
      <c r="CG28" s="65" t="s">
        <v>202</v>
      </c>
      <c r="CH28" s="65">
        <v>56.25</v>
      </c>
      <c r="CI28" s="65" t="s">
        <v>202</v>
      </c>
      <c r="CJ28" s="65">
        <v>4.38</v>
      </c>
      <c r="CK28" s="65">
        <v>3.3239030622075281</v>
      </c>
      <c r="CL28" s="65">
        <v>1.2201278216656957</v>
      </c>
      <c r="CM28" s="65">
        <v>20.778163807883619</v>
      </c>
      <c r="CN28" s="65">
        <v>30.237031159566591</v>
      </c>
      <c r="CO28" s="65">
        <v>6.7570142180094797</v>
      </c>
      <c r="CP28" s="65">
        <v>5.67</v>
      </c>
      <c r="CQ28" s="65">
        <v>4.1193485342019542</v>
      </c>
      <c r="CR28" s="65">
        <v>2.5774999999999997</v>
      </c>
      <c r="CS28" s="65">
        <v>0.36462673931110789</v>
      </c>
      <c r="CT28" s="65">
        <v>0.42236994219653179</v>
      </c>
      <c r="CU28" s="65">
        <v>0.57999999999999996</v>
      </c>
      <c r="CV28" s="65">
        <v>0.37761463640574344</v>
      </c>
      <c r="CW28" s="65">
        <v>0.63865384615384624</v>
      </c>
      <c r="CX28" s="65">
        <v>0.52207282913165431</v>
      </c>
      <c r="CY28" s="65">
        <v>0.9279524103700455</v>
      </c>
      <c r="CZ28" s="65">
        <v>1.3603083944129741</v>
      </c>
      <c r="DA28" s="65">
        <v>1.33</v>
      </c>
      <c r="DB28" s="65">
        <v>18.26408661426867</v>
      </c>
      <c r="DC28" s="65">
        <v>1.7370049619343602</v>
      </c>
      <c r="DD28" s="65">
        <v>7.9518102822878216</v>
      </c>
      <c r="DE28" s="65">
        <v>2.4547217056495363</v>
      </c>
      <c r="DF28" s="65">
        <v>9.7331813588426606</v>
      </c>
      <c r="DG28" s="65">
        <v>6.1010540467868957</v>
      </c>
      <c r="DH28" s="65">
        <v>4.0410594245763622</v>
      </c>
      <c r="DI28" s="65">
        <v>21.86999999999999</v>
      </c>
      <c r="DJ28" s="65">
        <v>7.6653846153846121</v>
      </c>
      <c r="DK28" s="65">
        <v>12.261242486825227</v>
      </c>
      <c r="DL28" s="65">
        <v>1.5625299967826933</v>
      </c>
      <c r="DM28" s="65">
        <v>10.480153067764096</v>
      </c>
      <c r="DN28" s="65">
        <v>53.942897943639089</v>
      </c>
      <c r="DO28" s="42"/>
    </row>
    <row r="29" spans="1:119">
      <c r="A29">
        <v>70</v>
      </c>
      <c r="B29" s="23"/>
      <c r="C29" s="42">
        <v>10</v>
      </c>
      <c r="D29" s="64">
        <f t="shared" si="2"/>
        <v>10.200799999999999</v>
      </c>
      <c r="E29" s="42">
        <v>2008</v>
      </c>
      <c r="F29" s="65">
        <v>98.434398955282248</v>
      </c>
      <c r="G29" s="65">
        <v>90.813362381989833</v>
      </c>
      <c r="H29" s="65">
        <v>4.3689999999999998</v>
      </c>
      <c r="I29" s="65">
        <v>21.45</v>
      </c>
      <c r="J29" s="65">
        <v>21</v>
      </c>
      <c r="K29" s="65">
        <v>21</v>
      </c>
      <c r="L29" s="65">
        <v>24.33</v>
      </c>
      <c r="M29" s="65">
        <v>23.599999999999998</v>
      </c>
      <c r="N29" s="65">
        <v>38</v>
      </c>
      <c r="O29" s="65">
        <v>28.58</v>
      </c>
      <c r="P29" s="65">
        <v>23.799999999999997</v>
      </c>
      <c r="Q29" s="65">
        <v>66</v>
      </c>
      <c r="R29" s="65">
        <v>33</v>
      </c>
      <c r="S29" s="65">
        <v>28.73</v>
      </c>
      <c r="T29" s="65">
        <v>21.5</v>
      </c>
      <c r="U29" s="65">
        <v>28</v>
      </c>
      <c r="V29" s="65">
        <v>27.17</v>
      </c>
      <c r="W29" s="65">
        <v>26.5</v>
      </c>
      <c r="X29" s="66">
        <v>1800</v>
      </c>
      <c r="Y29" s="65">
        <v>20.2</v>
      </c>
      <c r="Z29" s="65">
        <v>11</v>
      </c>
      <c r="AA29" s="65">
        <v>0.7</v>
      </c>
      <c r="AB29" s="65">
        <v>20.8</v>
      </c>
      <c r="AC29" s="65">
        <v>15</v>
      </c>
      <c r="AD29" s="65">
        <v>1.4</v>
      </c>
      <c r="AE29" s="65">
        <v>17.100000000000001</v>
      </c>
      <c r="AF29" s="65">
        <v>15</v>
      </c>
      <c r="AG29" s="65">
        <v>1.2</v>
      </c>
      <c r="AH29" s="65">
        <v>17.8</v>
      </c>
      <c r="AI29" s="65">
        <v>15</v>
      </c>
      <c r="AJ29" s="65">
        <v>1.3</v>
      </c>
      <c r="AK29" s="65">
        <v>28.3</v>
      </c>
      <c r="AL29" s="65">
        <v>16</v>
      </c>
      <c r="AM29" s="65">
        <v>4.8</v>
      </c>
      <c r="AN29" s="65">
        <v>7.38</v>
      </c>
      <c r="AO29" s="65">
        <v>9.06</v>
      </c>
      <c r="AP29" s="65">
        <v>4.92</v>
      </c>
      <c r="AQ29" s="65">
        <v>4.71</v>
      </c>
      <c r="AR29" s="65">
        <v>9.0299999999999994</v>
      </c>
      <c r="AS29" s="65">
        <v>4.5999999999999996</v>
      </c>
      <c r="AT29" s="65">
        <v>6.04</v>
      </c>
      <c r="AU29" s="65">
        <v>4.7</v>
      </c>
      <c r="AV29" s="65">
        <v>6.25</v>
      </c>
      <c r="AW29" s="65">
        <v>7.23</v>
      </c>
      <c r="AX29" s="65">
        <v>4.970710420948687</v>
      </c>
      <c r="AY29" s="65">
        <v>8.1300000000000008</v>
      </c>
      <c r="AZ29" s="65">
        <v>8.5744567757009342</v>
      </c>
      <c r="BA29" s="65">
        <v>12.971161290322581</v>
      </c>
      <c r="BB29" s="65"/>
      <c r="BC29" s="65"/>
      <c r="BD29" s="65"/>
      <c r="BE29" s="65">
        <v>6.2704914578869477</v>
      </c>
      <c r="BF29" s="65">
        <v>5.0513354647721043</v>
      </c>
      <c r="BG29" s="65">
        <v>8.9699677519452976</v>
      </c>
      <c r="BH29" s="65">
        <v>6.3214814160952706</v>
      </c>
      <c r="BI29" s="65">
        <v>8.33</v>
      </c>
      <c r="BJ29" s="65">
        <v>7.2</v>
      </c>
      <c r="BK29" s="65">
        <v>8.83</v>
      </c>
      <c r="BL29" s="65">
        <v>9.93</v>
      </c>
      <c r="BM29" s="65">
        <v>10.5</v>
      </c>
      <c r="BN29" s="65">
        <v>11.13</v>
      </c>
      <c r="BO29" s="65">
        <v>12.70200256960443</v>
      </c>
      <c r="BP29" s="65">
        <v>13.6</v>
      </c>
      <c r="BQ29" s="65">
        <v>13</v>
      </c>
      <c r="BR29" s="65">
        <v>11.58</v>
      </c>
      <c r="BS29" s="65">
        <v>12.68</v>
      </c>
      <c r="BT29" s="65">
        <v>12.5</v>
      </c>
      <c r="BU29" s="65">
        <v>12.95</v>
      </c>
      <c r="BV29" s="65">
        <v>14.6</v>
      </c>
      <c r="BW29" s="65">
        <v>13.12</v>
      </c>
      <c r="BX29" s="65">
        <v>5.1100000000000003</v>
      </c>
      <c r="BY29" s="65">
        <v>0.89224984152857001</v>
      </c>
      <c r="BZ29" s="65">
        <v>0.69236559139785925</v>
      </c>
      <c r="CA29" s="65">
        <v>8.93</v>
      </c>
      <c r="CB29" s="65">
        <v>9.59</v>
      </c>
      <c r="CC29" s="65">
        <v>10.08</v>
      </c>
      <c r="CD29" s="65">
        <v>9.83</v>
      </c>
      <c r="CE29" s="65">
        <v>15.659619828024834</v>
      </c>
      <c r="CF29" s="65">
        <v>0.66801728452899212</v>
      </c>
      <c r="CG29" s="65" t="s">
        <v>202</v>
      </c>
      <c r="CH29" s="65">
        <v>58.33</v>
      </c>
      <c r="CI29" s="65" t="s">
        <v>202</v>
      </c>
      <c r="CJ29" s="65">
        <v>3.94</v>
      </c>
      <c r="CK29" s="65">
        <v>3.2859353748050175</v>
      </c>
      <c r="CL29" s="65">
        <v>1.2201278216656952</v>
      </c>
      <c r="CM29" s="65">
        <v>22.261867820570792</v>
      </c>
      <c r="CN29" s="65">
        <v>32.285492187017802</v>
      </c>
      <c r="CO29" s="65">
        <v>7.47</v>
      </c>
      <c r="CP29" s="65">
        <v>6.67</v>
      </c>
      <c r="CQ29" s="65">
        <v>4.4147882736156348</v>
      </c>
      <c r="CR29" s="65">
        <v>2.25</v>
      </c>
      <c r="CS29" s="65">
        <v>0.33</v>
      </c>
      <c r="CT29" s="65">
        <v>0.32</v>
      </c>
      <c r="CU29" s="65">
        <v>0.79922501413495106</v>
      </c>
      <c r="CV29" s="65">
        <v>0.38990118882198554</v>
      </c>
      <c r="CW29" s="65">
        <v>0.66</v>
      </c>
      <c r="CX29" s="65">
        <v>0.52207282913165454</v>
      </c>
      <c r="CY29" s="65">
        <v>0.92795241037004594</v>
      </c>
      <c r="CZ29" s="65">
        <v>1.360308394412975</v>
      </c>
      <c r="DA29" s="65">
        <v>1.4083333333333332</v>
      </c>
      <c r="DB29" s="65">
        <v>15</v>
      </c>
      <c r="DC29" s="65">
        <v>2.08</v>
      </c>
      <c r="DD29" s="65">
        <v>8.3000000000000007</v>
      </c>
      <c r="DE29" s="65">
        <v>2.6699204873284388</v>
      </c>
      <c r="DF29" s="65">
        <v>9.7666232453836166</v>
      </c>
      <c r="DG29" s="65">
        <v>6.1010540467868992</v>
      </c>
      <c r="DH29" s="65">
        <v>4.0410594245763605</v>
      </c>
      <c r="DI29" s="65">
        <v>20.023333333333319</v>
      </c>
      <c r="DJ29" s="65">
        <v>7.8769230769230703</v>
      </c>
      <c r="DK29" s="65">
        <v>10.174161657883483</v>
      </c>
      <c r="DL29" s="65">
        <v>1.6250199978551296</v>
      </c>
      <c r="DM29" s="65">
        <v>10.305736152537728</v>
      </c>
      <c r="DN29" s="65">
        <v>53.942897943639046</v>
      </c>
      <c r="DO29" s="42"/>
    </row>
    <row r="30" spans="1:119">
      <c r="A30">
        <v>80</v>
      </c>
      <c r="B30" s="23"/>
      <c r="C30" s="67">
        <v>10</v>
      </c>
      <c r="D30" s="64">
        <f t="shared" si="2"/>
        <v>10.200900000000001</v>
      </c>
      <c r="E30" s="67">
        <v>2009</v>
      </c>
      <c r="F30" s="68">
        <v>98.372916036466748</v>
      </c>
      <c r="G30" s="68">
        <v>96.804647785039933</v>
      </c>
      <c r="H30" s="68">
        <v>2.4626666666666668</v>
      </c>
      <c r="I30" s="68">
        <v>20.190000000000001</v>
      </c>
      <c r="J30" s="68">
        <v>20.200000000000003</v>
      </c>
      <c r="K30" s="68">
        <v>22</v>
      </c>
      <c r="L30" s="68">
        <v>21.26</v>
      </c>
      <c r="M30" s="68">
        <v>20.599999999999998</v>
      </c>
      <c r="N30" s="68">
        <v>37</v>
      </c>
      <c r="O30" s="68">
        <v>26.89</v>
      </c>
      <c r="P30" s="68">
        <v>21.9</v>
      </c>
      <c r="Q30" s="68">
        <v>66</v>
      </c>
      <c r="R30" s="68">
        <v>28</v>
      </c>
      <c r="S30" s="68">
        <v>27.09</v>
      </c>
      <c r="T30" s="68">
        <v>19.600000000000001</v>
      </c>
      <c r="U30" s="68">
        <v>30</v>
      </c>
      <c r="V30" s="68">
        <v>25.63</v>
      </c>
      <c r="W30" s="68">
        <v>27.400000000000002</v>
      </c>
      <c r="X30" s="69">
        <v>1900</v>
      </c>
      <c r="Y30" s="68">
        <v>19.7</v>
      </c>
      <c r="Z30" s="68">
        <v>18</v>
      </c>
      <c r="AA30" s="68">
        <v>3.3</v>
      </c>
      <c r="AB30" s="68">
        <v>19.5</v>
      </c>
      <c r="AC30" s="68">
        <v>13</v>
      </c>
      <c r="AD30" s="68">
        <v>3.7</v>
      </c>
      <c r="AE30" s="68">
        <v>16</v>
      </c>
      <c r="AF30" s="68">
        <v>24</v>
      </c>
      <c r="AG30" s="68">
        <v>3.4</v>
      </c>
      <c r="AH30" s="68">
        <v>18.600000000000001</v>
      </c>
      <c r="AI30" s="68">
        <v>15</v>
      </c>
      <c r="AJ30" s="68">
        <v>1.7</v>
      </c>
      <c r="AK30" s="68">
        <v>35</v>
      </c>
      <c r="AL30" s="68">
        <v>17</v>
      </c>
      <c r="AM30" s="68">
        <v>0.3</v>
      </c>
      <c r="AN30" s="68">
        <v>8.6999999999999993</v>
      </c>
      <c r="AO30" s="68">
        <v>9.25</v>
      </c>
      <c r="AP30" s="68">
        <v>4.91</v>
      </c>
      <c r="AQ30" s="68">
        <v>4.8600000000000003</v>
      </c>
      <c r="AR30" s="68">
        <v>10.086</v>
      </c>
      <c r="AS30" s="68">
        <v>4.72</v>
      </c>
      <c r="AT30" s="68">
        <v>5.93</v>
      </c>
      <c r="AU30" s="68">
        <v>4.71</v>
      </c>
      <c r="AV30" s="68">
        <v>5.43</v>
      </c>
      <c r="AW30" s="68">
        <v>6.97</v>
      </c>
      <c r="AX30" s="68">
        <v>4.9707104209486879</v>
      </c>
      <c r="AY30" s="68">
        <v>7.13</v>
      </c>
      <c r="AZ30" s="68">
        <v>8.6357827102803721</v>
      </c>
      <c r="BA30" s="68">
        <v>13.568080645161292</v>
      </c>
      <c r="BB30" s="68"/>
      <c r="BC30" s="68"/>
      <c r="BD30" s="68"/>
      <c r="BE30" s="68">
        <v>6.2704914578869477</v>
      </c>
      <c r="BF30" s="68">
        <v>5.0513354647721052</v>
      </c>
      <c r="BG30" s="68">
        <v>8.9699677519452976</v>
      </c>
      <c r="BH30" s="68">
        <v>6.75</v>
      </c>
      <c r="BI30" s="68">
        <v>8</v>
      </c>
      <c r="BJ30" s="68">
        <v>7.02</v>
      </c>
      <c r="BK30" s="68">
        <v>10.27</v>
      </c>
      <c r="BL30" s="68">
        <v>11.3</v>
      </c>
      <c r="BM30" s="68">
        <v>11.31</v>
      </c>
      <c r="BN30" s="68">
        <v>12</v>
      </c>
      <c r="BO30" s="68">
        <v>12.859001927203323</v>
      </c>
      <c r="BP30" s="68">
        <v>10.6</v>
      </c>
      <c r="BQ30" s="68">
        <v>12.36</v>
      </c>
      <c r="BR30" s="68">
        <v>12.9</v>
      </c>
      <c r="BS30" s="68">
        <v>12.88</v>
      </c>
      <c r="BT30" s="68">
        <v>13.5</v>
      </c>
      <c r="BU30" s="68">
        <v>12.25</v>
      </c>
      <c r="BV30" s="68">
        <v>13.97</v>
      </c>
      <c r="BW30" s="68">
        <v>13.19</v>
      </c>
      <c r="BX30" s="68">
        <v>4.6900000000000004</v>
      </c>
      <c r="BY30" s="68">
        <v>1.03</v>
      </c>
      <c r="BZ30" s="68">
        <v>0.69236559139785925</v>
      </c>
      <c r="CA30" s="68">
        <v>9.9499999999999993</v>
      </c>
      <c r="CB30" s="68">
        <v>10</v>
      </c>
      <c r="CC30" s="68">
        <v>10.210000000000001</v>
      </c>
      <c r="CD30" s="68">
        <v>10.27</v>
      </c>
      <c r="CE30" s="68">
        <v>15.939809914012415</v>
      </c>
      <c r="CF30" s="68">
        <v>0.71101296339674414</v>
      </c>
      <c r="CG30" s="68" t="s">
        <v>202</v>
      </c>
      <c r="CH30" s="68">
        <v>58.165242945822854</v>
      </c>
      <c r="CI30" s="68" t="s">
        <v>202</v>
      </c>
      <c r="CJ30" s="68">
        <v>4.17</v>
      </c>
      <c r="CK30" s="68">
        <v>3.2859353748050166</v>
      </c>
      <c r="CL30" s="68">
        <v>1.2201278216656952</v>
      </c>
      <c r="CM30" s="68">
        <v>22.83</v>
      </c>
      <c r="CN30" s="68">
        <v>34.524333997017074</v>
      </c>
      <c r="CO30" s="68">
        <v>6.65</v>
      </c>
      <c r="CP30" s="68">
        <v>6.54</v>
      </c>
      <c r="CQ30" s="68">
        <v>4.6889576547231275</v>
      </c>
      <c r="CR30" s="68">
        <v>1.63</v>
      </c>
      <c r="CS30" s="68">
        <v>0.40240668482777692</v>
      </c>
      <c r="CT30" s="68">
        <v>0.40800000000000003</v>
      </c>
      <c r="CU30" s="68">
        <v>0.86615000942330056</v>
      </c>
      <c r="CV30" s="68">
        <v>0.3839802377643971</v>
      </c>
      <c r="CW30" s="68">
        <v>0.70500000000000007</v>
      </c>
      <c r="CX30" s="68">
        <v>0.52207282913165454</v>
      </c>
      <c r="CY30" s="68">
        <v>0.92795241037004605</v>
      </c>
      <c r="CZ30" s="68">
        <v>1.360308394412975</v>
      </c>
      <c r="DA30" s="68">
        <v>1.2791666666666666</v>
      </c>
      <c r="DB30" s="68">
        <v>16.305634645707467</v>
      </c>
      <c r="DC30" s="68">
        <v>1.9428019847737441</v>
      </c>
      <c r="DD30" s="68">
        <v>8.1607241129151298</v>
      </c>
      <c r="DE30" s="68">
        <v>2.94</v>
      </c>
      <c r="DF30" s="68">
        <v>9.8000000000000007</v>
      </c>
      <c r="DG30" s="68">
        <v>6.1010540467868992</v>
      </c>
      <c r="DH30" s="68">
        <v>4.0410594245763605</v>
      </c>
      <c r="DI30" s="68">
        <v>20.023333333333319</v>
      </c>
      <c r="DJ30" s="68">
        <v>7.8769230769230685</v>
      </c>
      <c r="DK30" s="68">
        <v>10.174161657883481</v>
      </c>
      <c r="DL30" s="68">
        <v>1.6250199978551301</v>
      </c>
      <c r="DM30" s="68">
        <v>9.33</v>
      </c>
      <c r="DN30" s="68">
        <v>53.942897943639039</v>
      </c>
      <c r="DO30" s="42"/>
    </row>
    <row r="31" spans="1:119">
      <c r="A31">
        <v>90</v>
      </c>
      <c r="B31" s="23"/>
      <c r="C31" s="67">
        <v>10</v>
      </c>
      <c r="D31" s="64">
        <f t="shared" si="2"/>
        <v>10.2013</v>
      </c>
      <c r="E31" s="67">
        <v>2013</v>
      </c>
      <c r="F31" s="68">
        <v>105.38268482732154</v>
      </c>
      <c r="G31" s="68">
        <v>114.54248366013071</v>
      </c>
      <c r="H31" s="68">
        <v>3.9103368333333335</v>
      </c>
      <c r="I31" s="68">
        <v>23.04</v>
      </c>
      <c r="J31" s="68">
        <v>22.7</v>
      </c>
      <c r="K31" s="68">
        <v>22</v>
      </c>
      <c r="L31" s="68">
        <v>24.06</v>
      </c>
      <c r="M31" s="68">
        <v>22.5</v>
      </c>
      <c r="N31" s="68">
        <v>32</v>
      </c>
      <c r="O31" s="68">
        <v>26.61</v>
      </c>
      <c r="P31" s="68">
        <v>24.7</v>
      </c>
      <c r="Q31" s="68">
        <v>52</v>
      </c>
      <c r="R31" s="68">
        <v>35</v>
      </c>
      <c r="S31" s="68">
        <v>29.87</v>
      </c>
      <c r="T31" s="68">
        <v>21.4</v>
      </c>
      <c r="U31" s="68">
        <v>33</v>
      </c>
      <c r="V31" s="68">
        <v>28.29</v>
      </c>
      <c r="W31" s="68">
        <v>24.566666666666659</v>
      </c>
      <c r="X31" s="69">
        <v>1700</v>
      </c>
      <c r="Y31" s="68">
        <v>22.1</v>
      </c>
      <c r="Z31" s="68">
        <v>16</v>
      </c>
      <c r="AA31" s="68">
        <v>1.3</v>
      </c>
      <c r="AB31" s="68">
        <v>22.3</v>
      </c>
      <c r="AC31" s="68">
        <v>17</v>
      </c>
      <c r="AD31" s="68">
        <v>1</v>
      </c>
      <c r="AE31" s="68">
        <v>21.3</v>
      </c>
      <c r="AF31" s="68">
        <v>22</v>
      </c>
      <c r="AG31" s="68">
        <v>1.2</v>
      </c>
      <c r="AH31" s="68">
        <v>20.9</v>
      </c>
      <c r="AI31" s="68">
        <v>14</v>
      </c>
      <c r="AJ31" s="68">
        <v>1.2</v>
      </c>
      <c r="AK31" s="68">
        <v>42.1</v>
      </c>
      <c r="AL31" s="68">
        <v>16</v>
      </c>
      <c r="AM31" s="68">
        <v>0.9</v>
      </c>
      <c r="AN31" s="68">
        <v>10.663795086251961</v>
      </c>
      <c r="AO31" s="68">
        <v>9.44</v>
      </c>
      <c r="AP31" s="68">
        <v>5.09</v>
      </c>
      <c r="AQ31" s="68">
        <v>7.61</v>
      </c>
      <c r="AR31" s="68">
        <v>12.2</v>
      </c>
      <c r="AS31" s="68">
        <v>5.22</v>
      </c>
      <c r="AT31" s="68">
        <v>7.75</v>
      </c>
      <c r="AU31" s="68">
        <v>4.99</v>
      </c>
      <c r="AV31" s="68">
        <v>7.4</v>
      </c>
      <c r="AW31" s="68">
        <v>11.67</v>
      </c>
      <c r="AX31" s="68">
        <v>11.67</v>
      </c>
      <c r="AY31" s="68">
        <v>10.25</v>
      </c>
      <c r="AZ31" s="68">
        <v>11.329999999999998</v>
      </c>
      <c r="BA31" s="68">
        <v>12.38</v>
      </c>
      <c r="BB31" s="68"/>
      <c r="BC31" s="68"/>
      <c r="BD31" s="68"/>
      <c r="BE31" s="68">
        <v>9.4</v>
      </c>
      <c r="BF31" s="68">
        <v>8.25</v>
      </c>
      <c r="BG31" s="68">
        <v>14.13</v>
      </c>
      <c r="BH31" s="68">
        <v>8</v>
      </c>
      <c r="BI31" s="68">
        <v>8.75</v>
      </c>
      <c r="BJ31" s="68">
        <v>9.07</v>
      </c>
      <c r="BK31" s="68">
        <v>11.89</v>
      </c>
      <c r="BL31" s="68">
        <v>12.67</v>
      </c>
      <c r="BM31" s="68">
        <v>15</v>
      </c>
      <c r="BN31" s="68">
        <v>13.75</v>
      </c>
      <c r="BO31" s="68">
        <v>16</v>
      </c>
      <c r="BP31" s="68">
        <v>16.489999999999998</v>
      </c>
      <c r="BQ31" s="68">
        <v>14.71</v>
      </c>
      <c r="BR31" s="68">
        <v>15.28</v>
      </c>
      <c r="BS31" s="68">
        <v>14.63</v>
      </c>
      <c r="BT31" s="68">
        <v>14</v>
      </c>
      <c r="BU31" s="68">
        <v>14.82</v>
      </c>
      <c r="BV31" s="68">
        <v>15.91</v>
      </c>
      <c r="BW31" s="68">
        <v>14.42</v>
      </c>
      <c r="BX31" s="68">
        <v>5.25</v>
      </c>
      <c r="BY31" s="68">
        <v>1.1399999999999997</v>
      </c>
      <c r="BZ31" s="68">
        <v>1.1700000000000002</v>
      </c>
      <c r="CA31" s="68">
        <v>13</v>
      </c>
      <c r="CB31" s="68">
        <v>12.29</v>
      </c>
      <c r="CC31" s="68">
        <v>13.447784810126581</v>
      </c>
      <c r="CD31" s="68">
        <v>12.25</v>
      </c>
      <c r="CE31" s="68">
        <v>14.7</v>
      </c>
      <c r="CF31" s="68">
        <v>0.83</v>
      </c>
      <c r="CG31" s="68" t="s">
        <v>202</v>
      </c>
      <c r="CH31" s="70">
        <v>68.823052840434428</v>
      </c>
      <c r="CI31" s="68" t="s">
        <v>202</v>
      </c>
      <c r="CJ31" s="68">
        <v>5.7</v>
      </c>
      <c r="CK31" s="68">
        <v>9.44</v>
      </c>
      <c r="CL31" s="68">
        <v>1.84</v>
      </c>
      <c r="CM31" s="68">
        <v>22.34</v>
      </c>
      <c r="CN31" s="68">
        <v>31.25</v>
      </c>
      <c r="CO31" s="68">
        <v>10.07</v>
      </c>
      <c r="CP31" s="68">
        <v>8.4499999999999993</v>
      </c>
      <c r="CQ31" s="68">
        <v>6.08</v>
      </c>
      <c r="CR31" s="68">
        <v>1.45</v>
      </c>
      <c r="CS31" s="68">
        <v>0.37</v>
      </c>
      <c r="CT31" s="68">
        <v>0.38</v>
      </c>
      <c r="CU31" s="68">
        <v>0.69</v>
      </c>
      <c r="CV31" s="68">
        <v>0.33</v>
      </c>
      <c r="CW31" s="68">
        <v>0.72</v>
      </c>
      <c r="CX31" s="68">
        <v>0.69</v>
      </c>
      <c r="CY31" s="68">
        <v>1.17</v>
      </c>
      <c r="CZ31" s="68">
        <v>1.8468461538461536</v>
      </c>
      <c r="DA31" s="68">
        <v>1.49</v>
      </c>
      <c r="DB31" s="70">
        <f>DB30</f>
        <v>16.305634645707467</v>
      </c>
      <c r="DC31" s="70">
        <f>DC30</f>
        <v>1.9428019847737441</v>
      </c>
      <c r="DD31" s="70">
        <f>DD30</f>
        <v>8.1607241129151298</v>
      </c>
      <c r="DE31" s="68">
        <v>2.94</v>
      </c>
      <c r="DF31" s="68">
        <v>9.8000000000000007</v>
      </c>
      <c r="DG31" s="70">
        <f>DG30</f>
        <v>6.1010540467868992</v>
      </c>
      <c r="DH31" s="70">
        <f>DH30</f>
        <v>4.0410594245763605</v>
      </c>
      <c r="DI31" s="68">
        <v>32.85</v>
      </c>
      <c r="DJ31" s="68">
        <v>6.6</v>
      </c>
      <c r="DK31" s="68">
        <v>19</v>
      </c>
      <c r="DL31" s="68">
        <v>2.1</v>
      </c>
      <c r="DM31" s="68">
        <v>13.17</v>
      </c>
      <c r="DN31" s="68">
        <v>70</v>
      </c>
      <c r="DO31" s="42"/>
    </row>
    <row r="32" spans="1:119">
      <c r="B32" s="23"/>
      <c r="C32" s="42">
        <v>20</v>
      </c>
      <c r="D32" s="64">
        <f t="shared" si="2"/>
        <v>20.199000000000002</v>
      </c>
      <c r="E32" s="42">
        <v>1990</v>
      </c>
      <c r="F32" s="65">
        <v>66.341299060295071</v>
      </c>
      <c r="G32" s="65">
        <v>43.572984749455337</v>
      </c>
      <c r="H32" s="65">
        <v>1.0866666666666667</v>
      </c>
      <c r="I32" s="65">
        <v>11.84</v>
      </c>
      <c r="J32" s="65">
        <v>11.799999999999999</v>
      </c>
      <c r="K32" s="65">
        <v>20</v>
      </c>
      <c r="L32" s="65">
        <v>12.29</v>
      </c>
      <c r="M32" s="65">
        <v>11.700000000000001</v>
      </c>
      <c r="N32" s="65">
        <v>35</v>
      </c>
      <c r="O32" s="65">
        <v>18.327810424118546</v>
      </c>
      <c r="P32" s="65">
        <v>14.729960617994548</v>
      </c>
      <c r="Q32" s="65">
        <v>51.381803493890743</v>
      </c>
      <c r="R32" s="65">
        <v>21</v>
      </c>
      <c r="S32" s="65">
        <v>18.75</v>
      </c>
      <c r="T32" s="65">
        <v>12.63932584269663</v>
      </c>
      <c r="U32" s="65">
        <v>25.134831460674157</v>
      </c>
      <c r="V32" s="65">
        <v>14.709206349206349</v>
      </c>
      <c r="W32" s="65">
        <v>11</v>
      </c>
      <c r="X32" s="66">
        <v>768</v>
      </c>
      <c r="Y32" s="65">
        <v>11.8</v>
      </c>
      <c r="Z32" s="65">
        <v>9</v>
      </c>
      <c r="AA32" s="65">
        <v>1</v>
      </c>
      <c r="AB32" s="65">
        <v>11.7</v>
      </c>
      <c r="AC32" s="65">
        <v>9</v>
      </c>
      <c r="AD32" s="65">
        <v>0.9</v>
      </c>
      <c r="AE32" s="65">
        <v>11.3</v>
      </c>
      <c r="AF32" s="65">
        <v>10</v>
      </c>
      <c r="AG32" s="65">
        <v>0.5</v>
      </c>
      <c r="AH32" s="65">
        <v>10.7</v>
      </c>
      <c r="AI32" s="65">
        <v>10</v>
      </c>
      <c r="AJ32" s="65">
        <v>1</v>
      </c>
      <c r="AK32" s="65">
        <v>15.4</v>
      </c>
      <c r="AL32" s="65">
        <v>10</v>
      </c>
      <c r="AM32" s="65">
        <v>0.5</v>
      </c>
      <c r="AN32" s="65">
        <v>5.4</v>
      </c>
      <c r="AO32" s="65">
        <v>3.88</v>
      </c>
      <c r="AP32" s="65">
        <v>3.42</v>
      </c>
      <c r="AQ32" s="65">
        <v>3.18</v>
      </c>
      <c r="AR32" s="65">
        <v>4.74</v>
      </c>
      <c r="AS32" s="65">
        <v>3.03</v>
      </c>
      <c r="AT32" s="65">
        <v>3.8366666666666664</v>
      </c>
      <c r="AU32" s="65">
        <v>3.1</v>
      </c>
      <c r="AV32" s="65">
        <v>3.37</v>
      </c>
      <c r="AW32" s="65">
        <v>4.3099999999999996</v>
      </c>
      <c r="AX32" s="65">
        <v>4.5546307506053267</v>
      </c>
      <c r="AY32" s="65">
        <v>4.1900000000000004</v>
      </c>
      <c r="AZ32" s="65">
        <v>3.75</v>
      </c>
      <c r="BA32" s="65">
        <v>5.58</v>
      </c>
      <c r="BB32" s="65"/>
      <c r="BC32" s="65"/>
      <c r="BD32" s="65"/>
      <c r="BE32" s="65">
        <v>4.1243319966644609</v>
      </c>
      <c r="BF32" s="65">
        <v>3.9246304215027488</v>
      </c>
      <c r="BG32" s="65">
        <v>6.5138944365192586</v>
      </c>
      <c r="BH32" s="65">
        <v>3.9663480741797432</v>
      </c>
      <c r="BI32" s="65">
        <v>3.88</v>
      </c>
      <c r="BJ32" s="65">
        <v>4.01</v>
      </c>
      <c r="BK32" s="65">
        <v>4.45</v>
      </c>
      <c r="BL32" s="65">
        <v>5</v>
      </c>
      <c r="BM32" s="65">
        <v>5.25</v>
      </c>
      <c r="BN32" s="65">
        <v>5.7262500000000012</v>
      </c>
      <c r="BO32" s="65">
        <v>5.5</v>
      </c>
      <c r="BP32" s="65">
        <v>6.7195366514026134</v>
      </c>
      <c r="BQ32" s="65">
        <v>5.5837500000000002</v>
      </c>
      <c r="BR32" s="65">
        <v>5.8506349206349206</v>
      </c>
      <c r="BS32" s="65">
        <v>6.4660740549606501</v>
      </c>
      <c r="BT32" s="65">
        <v>5.8863684312397178</v>
      </c>
      <c r="BU32" s="65">
        <v>6.72</v>
      </c>
      <c r="BV32" s="65">
        <v>9.6533333333332241</v>
      </c>
      <c r="BW32" s="65">
        <v>6.89</v>
      </c>
      <c r="BX32" s="65">
        <v>1.67</v>
      </c>
      <c r="BY32" s="65">
        <v>0.41</v>
      </c>
      <c r="BZ32" s="65">
        <v>0.47817622950819677</v>
      </c>
      <c r="CA32" s="65">
        <v>5.59</v>
      </c>
      <c r="CB32" s="65">
        <v>6.9366666666665839</v>
      </c>
      <c r="CC32" s="65">
        <v>7.25</v>
      </c>
      <c r="CD32" s="65">
        <v>8.2315396458813002</v>
      </c>
      <c r="CE32" s="65">
        <v>11.74</v>
      </c>
      <c r="CF32" s="65">
        <v>0.27714285714285714</v>
      </c>
      <c r="CG32" s="65">
        <v>7.29</v>
      </c>
      <c r="CH32" s="65">
        <v>49.21</v>
      </c>
      <c r="CI32" s="65">
        <v>27</v>
      </c>
      <c r="CJ32" s="65">
        <v>2.5299999999999998</v>
      </c>
      <c r="CK32" s="65">
        <v>4.5681917611756235</v>
      </c>
      <c r="CL32" s="65">
        <v>0.78253740524578075</v>
      </c>
      <c r="CM32" s="65">
        <v>15.613690198909152</v>
      </c>
      <c r="CN32" s="65">
        <v>21.06</v>
      </c>
      <c r="CO32" s="65">
        <v>5.37</v>
      </c>
      <c r="CP32" s="65">
        <v>3.87</v>
      </c>
      <c r="CQ32" s="65">
        <v>2.17</v>
      </c>
      <c r="CR32" s="65">
        <v>2.1233333333332998</v>
      </c>
      <c r="CS32" s="65">
        <v>0.26250000000000001</v>
      </c>
      <c r="CT32" s="65">
        <v>0.25</v>
      </c>
      <c r="CU32" s="65">
        <v>0.39</v>
      </c>
      <c r="CV32" s="65">
        <v>0.16</v>
      </c>
      <c r="CW32" s="65">
        <v>0.35</v>
      </c>
      <c r="CX32" s="65">
        <v>0.32</v>
      </c>
      <c r="CY32" s="65">
        <v>0.73593975672624246</v>
      </c>
      <c r="CZ32" s="65">
        <v>1.0789448209099723</v>
      </c>
      <c r="DA32" s="65">
        <v>0.55000000000000004</v>
      </c>
      <c r="DB32" s="65">
        <v>12.434517647058824</v>
      </c>
      <c r="DC32" s="65">
        <v>1.2287294117647058</v>
      </c>
      <c r="DD32" s="65">
        <v>7.1049411764705885</v>
      </c>
      <c r="DE32" s="65">
        <v>1.3462500000000002</v>
      </c>
      <c r="DF32" s="65">
        <v>7.6749999999999989</v>
      </c>
      <c r="DG32" s="65">
        <v>4.1401747781661777</v>
      </c>
      <c r="DH32" s="65">
        <v>5.8208389351976297</v>
      </c>
      <c r="DI32" s="65">
        <v>13.7</v>
      </c>
      <c r="DJ32" s="65">
        <v>6.7</v>
      </c>
      <c r="DK32" s="65">
        <v>14</v>
      </c>
      <c r="DL32" s="65">
        <v>1.02</v>
      </c>
      <c r="DM32" s="65">
        <v>6</v>
      </c>
      <c r="DN32" s="65">
        <v>34.628617669459246</v>
      </c>
      <c r="DO32" s="42"/>
    </row>
    <row r="33" spans="2:119">
      <c r="B33" s="23"/>
      <c r="C33" s="42">
        <v>20</v>
      </c>
      <c r="D33" s="64">
        <f t="shared" si="2"/>
        <v>20.199100000000001</v>
      </c>
      <c r="E33" s="42">
        <v>1991</v>
      </c>
      <c r="F33" s="65">
        <v>68.518040318038857</v>
      </c>
      <c r="G33" s="65">
        <v>44.444444444444443</v>
      </c>
      <c r="H33" s="65">
        <v>1.0906666666666667</v>
      </c>
      <c r="I33" s="65">
        <v>12.01</v>
      </c>
      <c r="J33" s="65">
        <v>11.600000000000001</v>
      </c>
      <c r="K33" s="65">
        <v>20</v>
      </c>
      <c r="L33" s="65">
        <v>12.16</v>
      </c>
      <c r="M33" s="65">
        <v>11</v>
      </c>
      <c r="N33" s="65">
        <v>27</v>
      </c>
      <c r="O33" s="65">
        <v>18.215443706353263</v>
      </c>
      <c r="P33" s="65">
        <v>14.159921235989097</v>
      </c>
      <c r="Q33" s="65">
        <v>52.763606987781486</v>
      </c>
      <c r="R33" s="65">
        <v>24</v>
      </c>
      <c r="S33" s="65">
        <v>19.036249999999999</v>
      </c>
      <c r="T33" s="65">
        <v>12.825093632958804</v>
      </c>
      <c r="U33" s="65">
        <v>24.31460674157303</v>
      </c>
      <c r="V33" s="65">
        <v>15.623650793650794</v>
      </c>
      <c r="W33" s="65">
        <v>11.174999999999999</v>
      </c>
      <c r="X33" s="66">
        <v>864</v>
      </c>
      <c r="Y33" s="65">
        <v>11.7</v>
      </c>
      <c r="Z33" s="65">
        <v>10</v>
      </c>
      <c r="AA33" s="65">
        <v>1.8</v>
      </c>
      <c r="AB33" s="65">
        <v>11.2</v>
      </c>
      <c r="AC33" s="65">
        <v>11</v>
      </c>
      <c r="AD33" s="65">
        <v>0.9</v>
      </c>
      <c r="AE33" s="65">
        <v>11.8</v>
      </c>
      <c r="AF33" s="65">
        <v>20</v>
      </c>
      <c r="AG33" s="65">
        <v>0.5</v>
      </c>
      <c r="AH33" s="65">
        <v>11</v>
      </c>
      <c r="AI33" s="65">
        <v>20</v>
      </c>
      <c r="AJ33" s="65">
        <v>0.98201476748434446</v>
      </c>
      <c r="AK33" s="65">
        <v>12.2</v>
      </c>
      <c r="AL33" s="65">
        <v>11</v>
      </c>
      <c r="AM33" s="65">
        <v>1</v>
      </c>
      <c r="AN33" s="65">
        <v>5.68</v>
      </c>
      <c r="AO33" s="65">
        <v>4.6900000000000004</v>
      </c>
      <c r="AP33" s="65">
        <v>3.37</v>
      </c>
      <c r="AQ33" s="65">
        <v>2.92</v>
      </c>
      <c r="AR33" s="65">
        <v>4.08</v>
      </c>
      <c r="AS33" s="65">
        <v>3.12</v>
      </c>
      <c r="AT33" s="65">
        <v>3.8366666666666664</v>
      </c>
      <c r="AU33" s="65">
        <v>2.79</v>
      </c>
      <c r="AV33" s="65">
        <v>4.37</v>
      </c>
      <c r="AW33" s="65">
        <v>4.0599999999999996</v>
      </c>
      <c r="AX33" s="65">
        <v>4.21</v>
      </c>
      <c r="AY33" s="65">
        <v>4.3499999999999996</v>
      </c>
      <c r="AZ33" s="65">
        <v>4.6399999999999997</v>
      </c>
      <c r="BA33" s="65">
        <v>5.6</v>
      </c>
      <c r="BB33" s="65"/>
      <c r="BC33" s="65"/>
      <c r="BD33" s="65"/>
      <c r="BE33" s="65">
        <v>4.254180282812225</v>
      </c>
      <c r="BF33" s="65">
        <v>3.9462553451435549</v>
      </c>
      <c r="BG33" s="65">
        <v>6.83</v>
      </c>
      <c r="BH33" s="65">
        <v>3.9844365192582019</v>
      </c>
      <c r="BI33" s="65">
        <v>4</v>
      </c>
      <c r="BJ33" s="65">
        <v>4.1399999999999997</v>
      </c>
      <c r="BK33" s="65">
        <v>4.33</v>
      </c>
      <c r="BL33" s="65">
        <v>5</v>
      </c>
      <c r="BM33" s="65">
        <v>5.81</v>
      </c>
      <c r="BN33" s="65">
        <v>5</v>
      </c>
      <c r="BO33" s="65">
        <v>6.8203174603174599</v>
      </c>
      <c r="BP33" s="65">
        <v>6.7756223969676448</v>
      </c>
      <c r="BQ33" s="65">
        <v>5.12</v>
      </c>
      <c r="BR33" s="65">
        <v>5.6</v>
      </c>
      <c r="BS33" s="65">
        <v>6.6993058960134171</v>
      </c>
      <c r="BT33" s="65">
        <v>5.33</v>
      </c>
      <c r="BU33" s="65">
        <v>7.42</v>
      </c>
      <c r="BV33" s="65">
        <v>9.6533333333332259</v>
      </c>
      <c r="BW33" s="65">
        <v>7.47</v>
      </c>
      <c r="BX33" s="65">
        <v>2</v>
      </c>
      <c r="BY33" s="65">
        <v>0.5</v>
      </c>
      <c r="BZ33" s="65">
        <v>0.63</v>
      </c>
      <c r="CA33" s="65">
        <v>6.1</v>
      </c>
      <c r="CB33" s="65">
        <v>6.9366666666665857</v>
      </c>
      <c r="CC33" s="65">
        <v>6.28</v>
      </c>
      <c r="CD33" s="65">
        <v>8.2315396458813019</v>
      </c>
      <c r="CE33" s="65">
        <v>12.52</v>
      </c>
      <c r="CF33" s="65">
        <v>0.28000000000000003</v>
      </c>
      <c r="CG33" s="65">
        <v>6.5</v>
      </c>
      <c r="CH33" s="65">
        <v>46.45</v>
      </c>
      <c r="CI33" s="65">
        <v>25.17</v>
      </c>
      <c r="CJ33" s="65">
        <v>2.77</v>
      </c>
      <c r="CK33" s="65">
        <v>3.87</v>
      </c>
      <c r="CL33" s="65">
        <v>0.78888091836023233</v>
      </c>
      <c r="CM33" s="65">
        <v>15.546070596727457</v>
      </c>
      <c r="CN33" s="65">
        <v>20</v>
      </c>
      <c r="CO33" s="65">
        <v>4.33</v>
      </c>
      <c r="CP33" s="65">
        <v>4</v>
      </c>
      <c r="CQ33" s="65">
        <v>2.04</v>
      </c>
      <c r="CR33" s="65">
        <v>2.1233333333333002</v>
      </c>
      <c r="CS33" s="65">
        <v>0.27</v>
      </c>
      <c r="CT33" s="65">
        <v>0.26</v>
      </c>
      <c r="CU33" s="65">
        <v>0.51</v>
      </c>
      <c r="CV33" s="65">
        <v>0.23</v>
      </c>
      <c r="CW33" s="65">
        <v>0.35</v>
      </c>
      <c r="CX33" s="65">
        <v>0.25</v>
      </c>
      <c r="CY33" s="65">
        <v>0.78545746969729258</v>
      </c>
      <c r="CZ33" s="65">
        <v>1.1088120591896018</v>
      </c>
      <c r="DA33" s="65">
        <v>0.55000000000000004</v>
      </c>
      <c r="DB33" s="65">
        <v>13.761623529411766</v>
      </c>
      <c r="DC33" s="65">
        <v>1.2711058823529411</v>
      </c>
      <c r="DD33" s="65">
        <v>7.1345882352941175</v>
      </c>
      <c r="DE33" s="65">
        <v>1.1499999999999999</v>
      </c>
      <c r="DF33" s="65">
        <v>9</v>
      </c>
      <c r="DG33" s="65">
        <v>5.0154369454154368</v>
      </c>
      <c r="DH33" s="65">
        <v>6.5020973379940825</v>
      </c>
      <c r="DI33" s="65">
        <v>11.33</v>
      </c>
      <c r="DJ33" s="65">
        <v>7</v>
      </c>
      <c r="DK33" s="65">
        <v>6</v>
      </c>
      <c r="DL33" s="65">
        <v>1.1499999999999999</v>
      </c>
      <c r="DM33" s="65">
        <v>6.5</v>
      </c>
      <c r="DN33" s="65">
        <v>38.900161843107384</v>
      </c>
      <c r="DO33" s="42"/>
    </row>
    <row r="34" spans="2:119">
      <c r="B34" s="23"/>
      <c r="C34" s="42">
        <v>20</v>
      </c>
      <c r="D34" s="64">
        <f t="shared" si="2"/>
        <v>20.199200000000001</v>
      </c>
      <c r="E34" s="42">
        <v>1992</v>
      </c>
      <c r="F34" s="65">
        <v>70.329327106343314</v>
      </c>
      <c r="G34" s="65">
        <v>45.315904139433549</v>
      </c>
      <c r="H34" s="65">
        <v>1.1164999999999998</v>
      </c>
      <c r="I34" s="65">
        <v>12.14</v>
      </c>
      <c r="J34" s="65">
        <v>12.2</v>
      </c>
      <c r="K34" s="65">
        <v>20</v>
      </c>
      <c r="L34" s="65">
        <v>12.21</v>
      </c>
      <c r="M34" s="65">
        <v>12.1</v>
      </c>
      <c r="N34" s="65">
        <v>30</v>
      </c>
      <c r="O34" s="65">
        <v>18.617041389882473</v>
      </c>
      <c r="P34" s="65">
        <v>13.584822780975466</v>
      </c>
      <c r="Q34" s="65">
        <v>52.218115722508337</v>
      </c>
      <c r="R34" s="65">
        <v>22</v>
      </c>
      <c r="S34" s="65">
        <v>19.86</v>
      </c>
      <c r="T34" s="65">
        <v>12.871910112359554</v>
      </c>
      <c r="U34" s="65">
        <v>23.617977528089881</v>
      </c>
      <c r="V34" s="65">
        <v>14.76</v>
      </c>
      <c r="W34" s="65">
        <v>11.508333333333333</v>
      </c>
      <c r="X34" s="66">
        <v>896</v>
      </c>
      <c r="Y34" s="65">
        <v>12.1</v>
      </c>
      <c r="Z34" s="65">
        <v>8</v>
      </c>
      <c r="AA34" s="65">
        <v>0.9</v>
      </c>
      <c r="AB34" s="65">
        <v>11.6</v>
      </c>
      <c r="AC34" s="65">
        <v>7</v>
      </c>
      <c r="AD34" s="65">
        <v>0.9</v>
      </c>
      <c r="AE34" s="65">
        <v>11.000000000000002</v>
      </c>
      <c r="AF34" s="65">
        <v>12.375</v>
      </c>
      <c r="AG34" s="65">
        <v>0.88888888888888895</v>
      </c>
      <c r="AH34" s="65">
        <v>11.0875</v>
      </c>
      <c r="AI34" s="65">
        <v>12.994355816773952</v>
      </c>
      <c r="AJ34" s="65">
        <v>1.1870516861952058</v>
      </c>
      <c r="AK34" s="65">
        <v>10.6</v>
      </c>
      <c r="AL34" s="65">
        <v>13</v>
      </c>
      <c r="AM34" s="65">
        <v>0.85</v>
      </c>
      <c r="AN34" s="65">
        <v>5.9</v>
      </c>
      <c r="AO34" s="65">
        <v>5.24</v>
      </c>
      <c r="AP34" s="65">
        <v>3.08</v>
      </c>
      <c r="AQ34" s="65">
        <v>2.87</v>
      </c>
      <c r="AR34" s="65">
        <v>3.61</v>
      </c>
      <c r="AS34" s="65">
        <v>3.23</v>
      </c>
      <c r="AT34" s="65">
        <v>3.8366666666666664</v>
      </c>
      <c r="AU34" s="65">
        <v>3.06</v>
      </c>
      <c r="AV34" s="65">
        <v>3.5</v>
      </c>
      <c r="AW34" s="65">
        <v>4.5</v>
      </c>
      <c r="AX34" s="65">
        <v>4.6973937315039009</v>
      </c>
      <c r="AY34" s="65">
        <v>4.75</v>
      </c>
      <c r="AZ34" s="65">
        <v>5.3012499999999996</v>
      </c>
      <c r="BA34" s="65">
        <v>6.7874999999999996</v>
      </c>
      <c r="BB34" s="65"/>
      <c r="BC34" s="65"/>
      <c r="BD34" s="65"/>
      <c r="BE34" s="65">
        <v>4.4547782691688784</v>
      </c>
      <c r="BF34" s="65">
        <v>4.0107819181429445</v>
      </c>
      <c r="BG34" s="65">
        <v>6.6251497860199713</v>
      </c>
      <c r="BH34" s="65">
        <v>4.131398002853067</v>
      </c>
      <c r="BI34" s="65">
        <v>4.5612500000000002</v>
      </c>
      <c r="BJ34" s="65">
        <v>4.12</v>
      </c>
      <c r="BK34" s="65">
        <v>4.63</v>
      </c>
      <c r="BL34" s="65">
        <v>6</v>
      </c>
      <c r="BM34" s="65">
        <v>6.17</v>
      </c>
      <c r="BN34" s="65">
        <v>5.8762500000000006</v>
      </c>
      <c r="BO34" s="65">
        <v>6.8225396825396825</v>
      </c>
      <c r="BP34" s="65">
        <v>6.665905872935932</v>
      </c>
      <c r="BQ34" s="65">
        <v>5.97</v>
      </c>
      <c r="BR34" s="65">
        <v>6.12</v>
      </c>
      <c r="BS34" s="65">
        <v>6.7241865565733452</v>
      </c>
      <c r="BT34" s="65">
        <v>6.1530136456014706</v>
      </c>
      <c r="BU34" s="65">
        <v>6.62</v>
      </c>
      <c r="BV34" s="65">
        <v>9.6533333333332312</v>
      </c>
      <c r="BW34" s="65">
        <v>7.52</v>
      </c>
      <c r="BX34" s="65">
        <v>2.6562499999999996</v>
      </c>
      <c r="BY34" s="65">
        <v>0.53</v>
      </c>
      <c r="BZ34" s="65">
        <v>0.5025107338017174</v>
      </c>
      <c r="CA34" s="65">
        <v>5.9</v>
      </c>
      <c r="CB34" s="65">
        <v>6.9366666666665893</v>
      </c>
      <c r="CC34" s="65">
        <v>6.25</v>
      </c>
      <c r="CD34" s="65">
        <v>8.2315396458813073</v>
      </c>
      <c r="CE34" s="65">
        <v>11.46</v>
      </c>
      <c r="CF34" s="65">
        <v>0.29606325867775873</v>
      </c>
      <c r="CG34" s="65">
        <v>8.9149999999999991</v>
      </c>
      <c r="CH34" s="65">
        <v>46.85</v>
      </c>
      <c r="CI34" s="65">
        <v>26.75</v>
      </c>
      <c r="CJ34" s="65">
        <v>1.67</v>
      </c>
      <c r="CK34" s="65">
        <v>4.3173149849964041</v>
      </c>
      <c r="CL34" s="65">
        <v>0.82854580901503261</v>
      </c>
      <c r="CM34" s="65">
        <v>14.820711790182365</v>
      </c>
      <c r="CN34" s="65">
        <v>21.36</v>
      </c>
      <c r="CO34" s="65">
        <v>5.08</v>
      </c>
      <c r="CP34" s="65">
        <v>4.18</v>
      </c>
      <c r="CQ34" s="65">
        <v>2.02</v>
      </c>
      <c r="CR34" s="65">
        <v>2.1233333333333015</v>
      </c>
      <c r="CS34" s="65">
        <v>0.26500000000000001</v>
      </c>
      <c r="CT34" s="65">
        <v>0.28000000000000003</v>
      </c>
      <c r="CU34" s="65">
        <v>0.43</v>
      </c>
      <c r="CV34" s="65">
        <v>0.21</v>
      </c>
      <c r="CW34" s="65">
        <v>0.39</v>
      </c>
      <c r="CX34" s="65">
        <v>0.31</v>
      </c>
      <c r="CY34" s="65">
        <v>0.84816138721428136</v>
      </c>
      <c r="CZ34" s="65">
        <v>1.1386792974692308</v>
      </c>
      <c r="DA34" s="65">
        <v>0.27</v>
      </c>
      <c r="DB34" s="65">
        <v>14.223952941176472</v>
      </c>
      <c r="DC34" s="65">
        <v>1.3013882352941177</v>
      </c>
      <c r="DD34" s="65">
        <v>7.5668235294117654</v>
      </c>
      <c r="DE34" s="65">
        <v>1.68</v>
      </c>
      <c r="DF34" s="65">
        <v>10</v>
      </c>
      <c r="DG34" s="65">
        <v>6.0788545307878499</v>
      </c>
      <c r="DH34" s="65">
        <v>6.8865017477816597</v>
      </c>
      <c r="DI34" s="65">
        <v>14.081249999999999</v>
      </c>
      <c r="DJ34" s="65">
        <v>6.9375000000000009</v>
      </c>
      <c r="DK34" s="65">
        <v>11.268808805210337</v>
      </c>
      <c r="DL34" s="65">
        <v>0.92379415745524684</v>
      </c>
      <c r="DM34" s="65">
        <v>5.2</v>
      </c>
      <c r="DN34" s="65">
        <v>44.293897562833195</v>
      </c>
      <c r="DO34" s="42"/>
    </row>
    <row r="35" spans="2:119">
      <c r="B35" s="23"/>
      <c r="C35" s="42">
        <v>20</v>
      </c>
      <c r="D35" s="64">
        <f t="shared" si="2"/>
        <v>20.199300000000001</v>
      </c>
      <c r="E35" s="42">
        <v>1993</v>
      </c>
      <c r="F35" s="65">
        <v>72.085033336038592</v>
      </c>
      <c r="G35" s="65">
        <v>46.623093681917211</v>
      </c>
      <c r="H35" s="65">
        <v>1.0905</v>
      </c>
      <c r="I35" s="65">
        <v>12.39</v>
      </c>
      <c r="J35" s="65">
        <v>12.2</v>
      </c>
      <c r="K35" s="65">
        <v>20</v>
      </c>
      <c r="L35" s="65">
        <v>13.49</v>
      </c>
      <c r="M35" s="65">
        <v>12.1</v>
      </c>
      <c r="N35" s="65">
        <v>34</v>
      </c>
      <c r="O35" s="65">
        <v>20.07</v>
      </c>
      <c r="P35" s="65">
        <v>13.10699787943048</v>
      </c>
      <c r="Q35" s="65">
        <v>50.617994547106946</v>
      </c>
      <c r="R35" s="65">
        <v>22</v>
      </c>
      <c r="S35" s="65">
        <v>18.670000000000002</v>
      </c>
      <c r="T35" s="65">
        <v>12.2</v>
      </c>
      <c r="U35" s="65">
        <v>25</v>
      </c>
      <c r="V35" s="65">
        <v>15.8</v>
      </c>
      <c r="W35" s="65">
        <v>12</v>
      </c>
      <c r="X35" s="66">
        <v>864</v>
      </c>
      <c r="Y35" s="65">
        <v>12.2</v>
      </c>
      <c r="Z35" s="65">
        <v>11</v>
      </c>
      <c r="AA35" s="65">
        <v>1.3</v>
      </c>
      <c r="AB35" s="65">
        <v>12.6</v>
      </c>
      <c r="AC35" s="65">
        <v>10</v>
      </c>
      <c r="AD35" s="65">
        <v>1.2</v>
      </c>
      <c r="AE35" s="65">
        <v>11.8</v>
      </c>
      <c r="AF35" s="65">
        <v>10</v>
      </c>
      <c r="AG35" s="65">
        <v>0.5</v>
      </c>
      <c r="AH35" s="65">
        <v>12</v>
      </c>
      <c r="AI35" s="65">
        <v>11.954846534191621</v>
      </c>
      <c r="AJ35" s="65">
        <v>1.1453322683977534</v>
      </c>
      <c r="AK35" s="65">
        <v>11.1</v>
      </c>
      <c r="AL35" s="65">
        <v>10</v>
      </c>
      <c r="AM35" s="65">
        <v>0.7</v>
      </c>
      <c r="AN35" s="65">
        <v>5.51</v>
      </c>
      <c r="AO35" s="65">
        <v>4.58</v>
      </c>
      <c r="AP35" s="65">
        <v>3.33</v>
      </c>
      <c r="AQ35" s="65">
        <v>3.23</v>
      </c>
      <c r="AR35" s="65">
        <v>4.76</v>
      </c>
      <c r="AS35" s="65">
        <v>3.14</v>
      </c>
      <c r="AT35" s="65">
        <v>3.93</v>
      </c>
      <c r="AU35" s="65">
        <v>3.1</v>
      </c>
      <c r="AV35" s="65">
        <v>4.0199999999999996</v>
      </c>
      <c r="AW35" s="65">
        <v>4.3899999999999997</v>
      </c>
      <c r="AX35" s="65">
        <v>5</v>
      </c>
      <c r="AY35" s="65">
        <v>4.75</v>
      </c>
      <c r="AZ35" s="65">
        <v>4.75</v>
      </c>
      <c r="BA35" s="65">
        <v>6.2</v>
      </c>
      <c r="BB35" s="65"/>
      <c r="BC35" s="65"/>
      <c r="BD35" s="65"/>
      <c r="BE35" s="65">
        <v>4.3440458705387979</v>
      </c>
      <c r="BF35" s="65">
        <v>3.83</v>
      </c>
      <c r="BG35" s="65">
        <v>6.6387874465049936</v>
      </c>
      <c r="BH35" s="65">
        <v>4.1953495007132675</v>
      </c>
      <c r="BI35" s="65">
        <v>4.21</v>
      </c>
      <c r="BJ35" s="65">
        <v>4.2300000000000004</v>
      </c>
      <c r="BK35" s="65">
        <v>4.45</v>
      </c>
      <c r="BL35" s="65">
        <v>5.39</v>
      </c>
      <c r="BM35" s="65">
        <v>5.55</v>
      </c>
      <c r="BN35" s="65">
        <v>5.44</v>
      </c>
      <c r="BO35" s="65">
        <v>4.6500000000000004</v>
      </c>
      <c r="BP35" s="65">
        <v>6.511624586519817</v>
      </c>
      <c r="BQ35" s="65">
        <v>5.2</v>
      </c>
      <c r="BR35" s="65">
        <v>6.37</v>
      </c>
      <c r="BS35" s="65">
        <v>6</v>
      </c>
      <c r="BT35" s="65">
        <v>6</v>
      </c>
      <c r="BU35" s="65">
        <v>7.49</v>
      </c>
      <c r="BV35" s="65">
        <v>9.6533333333332401</v>
      </c>
      <c r="BW35" s="65">
        <v>7.78</v>
      </c>
      <c r="BX35" s="65">
        <v>3</v>
      </c>
      <c r="BY35" s="65">
        <v>0.5</v>
      </c>
      <c r="BZ35" s="65">
        <v>0.65</v>
      </c>
      <c r="CA35" s="65">
        <v>6.05</v>
      </c>
      <c r="CB35" s="65">
        <v>6.9366666666665973</v>
      </c>
      <c r="CC35" s="65">
        <v>7.28</v>
      </c>
      <c r="CD35" s="65">
        <v>8.2315396458813179</v>
      </c>
      <c r="CE35" s="65">
        <v>12.5</v>
      </c>
      <c r="CF35" s="65">
        <v>0.4</v>
      </c>
      <c r="CG35" s="65">
        <v>11.33</v>
      </c>
      <c r="CH35" s="65">
        <v>41</v>
      </c>
      <c r="CI35" s="65">
        <v>28.33</v>
      </c>
      <c r="CJ35" s="65">
        <v>3.5</v>
      </c>
      <c r="CK35" s="65">
        <v>4.4373423282293718</v>
      </c>
      <c r="CL35" s="65">
        <v>0.84602941319238212</v>
      </c>
      <c r="CM35" s="65">
        <v>16.142841337821626</v>
      </c>
      <c r="CN35" s="65">
        <v>23.83</v>
      </c>
      <c r="CO35" s="65">
        <v>4.9249999999999998</v>
      </c>
      <c r="CP35" s="65">
        <v>4.12</v>
      </c>
      <c r="CQ35" s="65">
        <v>2.31</v>
      </c>
      <c r="CR35" s="65">
        <v>2.1233333333333042</v>
      </c>
      <c r="CS35" s="65">
        <v>0.28999999999999998</v>
      </c>
      <c r="CT35" s="65">
        <v>0.27</v>
      </c>
      <c r="CU35" s="65">
        <v>0.50548653401335264</v>
      </c>
      <c r="CV35" s="65">
        <v>0.17</v>
      </c>
      <c r="CW35" s="65">
        <v>0.42</v>
      </c>
      <c r="CX35" s="65">
        <v>0.41500000000000004</v>
      </c>
      <c r="CY35" s="65">
        <v>0.89310738555269187</v>
      </c>
      <c r="CZ35" s="65">
        <v>1.2028198036232896</v>
      </c>
      <c r="DA35" s="65">
        <v>0.57999999999999996</v>
      </c>
      <c r="DB35" s="65">
        <v>9.6300000000000008</v>
      </c>
      <c r="DC35" s="65">
        <v>1.44</v>
      </c>
      <c r="DD35" s="65">
        <v>8.5</v>
      </c>
      <c r="DE35" s="65">
        <v>1.93</v>
      </c>
      <c r="DF35" s="65">
        <v>7.1</v>
      </c>
      <c r="DG35" s="65">
        <v>7.2837026082280243</v>
      </c>
      <c r="DH35" s="65">
        <v>6.9337725194944841</v>
      </c>
      <c r="DI35" s="65">
        <v>15.86</v>
      </c>
      <c r="DJ35" s="65">
        <v>7.1</v>
      </c>
      <c r="DK35" s="65">
        <v>10.272542381579671</v>
      </c>
      <c r="DL35" s="65">
        <v>0.91321703945801069</v>
      </c>
      <c r="DM35" s="65">
        <v>6.21</v>
      </c>
      <c r="DN35" s="65">
        <v>47.600285605483585</v>
      </c>
      <c r="DO35" s="42"/>
    </row>
    <row r="36" spans="2:119">
      <c r="B36" s="23"/>
      <c r="C36" s="42">
        <v>20</v>
      </c>
      <c r="D36" s="64">
        <f t="shared" si="2"/>
        <v>20.199400000000001</v>
      </c>
      <c r="E36" s="42">
        <v>1994</v>
      </c>
      <c r="F36" s="65">
        <v>73.584478760110869</v>
      </c>
      <c r="G36" s="65">
        <v>49.23747276688453</v>
      </c>
      <c r="H36" s="65">
        <v>1.1113333333333333</v>
      </c>
      <c r="I36" s="65">
        <v>12.13</v>
      </c>
      <c r="J36" s="65">
        <v>12.1</v>
      </c>
      <c r="K36" s="65">
        <v>20</v>
      </c>
      <c r="L36" s="65">
        <v>12.74</v>
      </c>
      <c r="M36" s="65">
        <v>12.1</v>
      </c>
      <c r="N36" s="65">
        <v>31</v>
      </c>
      <c r="O36" s="65">
        <v>15.67</v>
      </c>
      <c r="P36" s="65">
        <v>12.726446531354139</v>
      </c>
      <c r="Q36" s="65">
        <v>47.963243461577299</v>
      </c>
      <c r="R36" s="65">
        <v>21</v>
      </c>
      <c r="S36" s="65">
        <v>19.420000000000002</v>
      </c>
      <c r="T36" s="65">
        <v>12.153179190751446</v>
      </c>
      <c r="U36" s="65">
        <v>26.74277456647399</v>
      </c>
      <c r="V36" s="65">
        <v>17.399999999999999</v>
      </c>
      <c r="W36" s="65">
        <v>11.3</v>
      </c>
      <c r="X36" s="66">
        <v>1180</v>
      </c>
      <c r="Y36" s="65">
        <v>12.3</v>
      </c>
      <c r="Z36" s="65">
        <v>9</v>
      </c>
      <c r="AA36" s="65">
        <v>0.7</v>
      </c>
      <c r="AB36" s="65">
        <v>12.2</v>
      </c>
      <c r="AC36" s="65">
        <v>9</v>
      </c>
      <c r="AD36" s="65">
        <v>1</v>
      </c>
      <c r="AE36" s="65">
        <v>9.6999999999999993</v>
      </c>
      <c r="AF36" s="65">
        <v>8</v>
      </c>
      <c r="AG36" s="65">
        <v>0.8</v>
      </c>
      <c r="AH36" s="65">
        <v>11.384677419354839</v>
      </c>
      <c r="AI36" s="65">
        <v>11.644416456759025</v>
      </c>
      <c r="AJ36" s="65">
        <v>0.98855477479161535</v>
      </c>
      <c r="AK36" s="65">
        <v>11.2</v>
      </c>
      <c r="AL36" s="65">
        <v>11</v>
      </c>
      <c r="AM36" s="65">
        <v>0.7</v>
      </c>
      <c r="AN36" s="65">
        <v>5.48</v>
      </c>
      <c r="AO36" s="65">
        <v>5.0999999999999996</v>
      </c>
      <c r="AP36" s="65">
        <v>3.33</v>
      </c>
      <c r="AQ36" s="65">
        <v>3.38</v>
      </c>
      <c r="AR36" s="65">
        <v>4.54</v>
      </c>
      <c r="AS36" s="65">
        <v>3.15</v>
      </c>
      <c r="AT36" s="65">
        <v>3.77</v>
      </c>
      <c r="AU36" s="65">
        <v>3.19</v>
      </c>
      <c r="AV36" s="65">
        <v>3.42</v>
      </c>
      <c r="AW36" s="65">
        <v>4.3</v>
      </c>
      <c r="AX36" s="65">
        <v>4.786000919567913</v>
      </c>
      <c r="AY36" s="65">
        <v>4.5599999999999996</v>
      </c>
      <c r="AZ36" s="65">
        <v>4.3899999999999997</v>
      </c>
      <c r="BA36" s="65">
        <v>7.12</v>
      </c>
      <c r="BB36" s="65"/>
      <c r="BC36" s="65"/>
      <c r="BD36" s="65"/>
      <c r="BE36" s="65">
        <v>4.17</v>
      </c>
      <c r="BF36" s="65">
        <v>3.990015630550622</v>
      </c>
      <c r="BG36" s="65">
        <v>5.83</v>
      </c>
      <c r="BH36" s="65">
        <v>4</v>
      </c>
      <c r="BI36" s="65">
        <v>4</v>
      </c>
      <c r="BJ36" s="65">
        <v>4.2699999999999996</v>
      </c>
      <c r="BK36" s="65">
        <v>4.6100000000000003</v>
      </c>
      <c r="BL36" s="65">
        <v>5.69</v>
      </c>
      <c r="BM36" s="65">
        <v>5.75</v>
      </c>
      <c r="BN36" s="65">
        <v>5.33</v>
      </c>
      <c r="BO36" s="65">
        <v>7.0843352601156075</v>
      </c>
      <c r="BP36" s="65">
        <v>6.4135454096113014</v>
      </c>
      <c r="BQ36" s="65">
        <v>5.6</v>
      </c>
      <c r="BR36" s="65">
        <v>6.44</v>
      </c>
      <c r="BS36" s="65">
        <v>6.44</v>
      </c>
      <c r="BT36" s="65">
        <v>6.5</v>
      </c>
      <c r="BU36" s="65">
        <v>5.93</v>
      </c>
      <c r="BV36" s="65">
        <v>9.6533333333332507</v>
      </c>
      <c r="BW36" s="65">
        <v>4.0599999999999996</v>
      </c>
      <c r="BX36" s="65">
        <v>3.17</v>
      </c>
      <c r="BY36" s="65">
        <v>0.46</v>
      </c>
      <c r="BZ36" s="65">
        <v>0.46284705882352944</v>
      </c>
      <c r="CA36" s="65">
        <v>6.32</v>
      </c>
      <c r="CB36" s="65">
        <v>6.9366666666666053</v>
      </c>
      <c r="CC36" s="65">
        <v>6.86</v>
      </c>
      <c r="CD36" s="65">
        <v>8.2315396458813304</v>
      </c>
      <c r="CE36" s="65">
        <v>12.02</v>
      </c>
      <c r="CF36" s="65">
        <v>0.31870798429948588</v>
      </c>
      <c r="CG36" s="65">
        <v>8.8699999999999992</v>
      </c>
      <c r="CH36" s="65">
        <v>42.07</v>
      </c>
      <c r="CI36" s="65">
        <v>20.6</v>
      </c>
      <c r="CJ36" s="65">
        <v>2.75</v>
      </c>
      <c r="CK36" s="65">
        <v>4.7960545071935119</v>
      </c>
      <c r="CL36" s="65">
        <v>0.84503809143886965</v>
      </c>
      <c r="CM36" s="65">
        <v>17.661307122208267</v>
      </c>
      <c r="CN36" s="65">
        <v>25.13</v>
      </c>
      <c r="CO36" s="65">
        <v>5.93</v>
      </c>
      <c r="CP36" s="65">
        <v>4.0599999999999996</v>
      </c>
      <c r="CQ36" s="65">
        <v>2.4900000000000002</v>
      </c>
      <c r="CR36" s="65">
        <v>2.1233333333333073</v>
      </c>
      <c r="CS36" s="65">
        <v>0.26</v>
      </c>
      <c r="CT36" s="65">
        <v>0.23</v>
      </c>
      <c r="CU36" s="65">
        <v>0.54097822767757586</v>
      </c>
      <c r="CV36" s="65">
        <v>0.21</v>
      </c>
      <c r="CW36" s="65">
        <v>0.37</v>
      </c>
      <c r="CX36" s="65">
        <v>0.45</v>
      </c>
      <c r="CY36" s="65">
        <v>0.92180964148009348</v>
      </c>
      <c r="CZ36" s="65">
        <v>1.2668503664776665</v>
      </c>
      <c r="DA36" s="65">
        <v>1.1299999999999999</v>
      </c>
      <c r="DB36" s="65">
        <v>9.67</v>
      </c>
      <c r="DC36" s="65">
        <v>1</v>
      </c>
      <c r="DD36" s="65">
        <v>6.7</v>
      </c>
      <c r="DE36" s="65">
        <v>1.44</v>
      </c>
      <c r="DF36" s="65">
        <v>7.5</v>
      </c>
      <c r="DG36" s="65">
        <v>7.8481688625974799</v>
      </c>
      <c r="DH36" s="65">
        <v>6.0432105404678627</v>
      </c>
      <c r="DI36" s="65">
        <v>12.2</v>
      </c>
      <c r="DJ36" s="65">
        <v>10.199999999999999</v>
      </c>
      <c r="DK36" s="65">
        <v>5</v>
      </c>
      <c r="DL36" s="65">
        <v>1</v>
      </c>
      <c r="DM36" s="65">
        <v>5.75</v>
      </c>
      <c r="DN36" s="65">
        <v>49.185938690022773</v>
      </c>
      <c r="DO36" s="42"/>
    </row>
    <row r="37" spans="2:119">
      <c r="B37" s="23"/>
      <c r="C37" s="42">
        <v>20</v>
      </c>
      <c r="D37" s="64">
        <f t="shared" si="2"/>
        <v>20.1995</v>
      </c>
      <c r="E37" s="42">
        <v>1995</v>
      </c>
      <c r="F37" s="65">
        <v>75.111960395163024</v>
      </c>
      <c r="G37" s="65">
        <v>52.287581699346411</v>
      </c>
      <c r="H37" s="65">
        <v>1.1123333333333334</v>
      </c>
      <c r="I37" s="65">
        <v>12.11</v>
      </c>
      <c r="J37" s="65">
        <v>12.1</v>
      </c>
      <c r="K37" s="65">
        <v>20</v>
      </c>
      <c r="L37" s="65">
        <v>12.2</v>
      </c>
      <c r="M37" s="65">
        <v>12.1</v>
      </c>
      <c r="N37" s="65">
        <v>27</v>
      </c>
      <c r="O37" s="65">
        <v>12.33</v>
      </c>
      <c r="P37" s="65">
        <v>12.672341714631932</v>
      </c>
      <c r="Q37" s="65">
        <v>46.271735837624959</v>
      </c>
      <c r="R37" s="65">
        <v>21</v>
      </c>
      <c r="S37" s="65">
        <v>15</v>
      </c>
      <c r="T37" s="65">
        <v>12.012716763005782</v>
      </c>
      <c r="U37" s="65">
        <v>27.471098265895957</v>
      </c>
      <c r="V37" s="65">
        <v>16.038888888888888</v>
      </c>
      <c r="W37" s="65">
        <v>11.149999999999999</v>
      </c>
      <c r="X37" s="66">
        <v>1070</v>
      </c>
      <c r="Y37" s="65">
        <v>11.9</v>
      </c>
      <c r="Z37" s="65">
        <v>10</v>
      </c>
      <c r="AA37" s="65">
        <v>0.7</v>
      </c>
      <c r="AB37" s="65">
        <v>11.9</v>
      </c>
      <c r="AC37" s="65">
        <v>9</v>
      </c>
      <c r="AD37" s="65">
        <v>0.6</v>
      </c>
      <c r="AE37" s="65">
        <v>10.7</v>
      </c>
      <c r="AF37" s="65">
        <v>7</v>
      </c>
      <c r="AG37" s="65">
        <v>0.8</v>
      </c>
      <c r="AH37" s="65">
        <v>11.477419354838711</v>
      </c>
      <c r="AI37" s="65">
        <v>12.100242559940291</v>
      </c>
      <c r="AJ37" s="65">
        <v>0.83155296496758446</v>
      </c>
      <c r="AK37" s="65">
        <v>10.7</v>
      </c>
      <c r="AL37" s="65">
        <v>12</v>
      </c>
      <c r="AM37" s="65">
        <v>0.9</v>
      </c>
      <c r="AN37" s="65">
        <v>6.27</v>
      </c>
      <c r="AO37" s="65">
        <v>5.41</v>
      </c>
      <c r="AP37" s="65">
        <v>3.25</v>
      </c>
      <c r="AQ37" s="65">
        <v>3.16</v>
      </c>
      <c r="AR37" s="65">
        <v>4.58</v>
      </c>
      <c r="AS37" s="65">
        <v>3.42</v>
      </c>
      <c r="AT37" s="65">
        <v>3.72</v>
      </c>
      <c r="AU37" s="65">
        <v>3.11</v>
      </c>
      <c r="AV37" s="65">
        <v>3.77</v>
      </c>
      <c r="AW37" s="65">
        <v>4.7675000000000001</v>
      </c>
      <c r="AX37" s="65">
        <v>4.7060024521811004</v>
      </c>
      <c r="AY37" s="65">
        <v>4.2300000000000004</v>
      </c>
      <c r="AZ37" s="65">
        <v>4.1500000000000004</v>
      </c>
      <c r="BA37" s="65">
        <v>7.0949999999999989</v>
      </c>
      <c r="BB37" s="65"/>
      <c r="BC37" s="65"/>
      <c r="BD37" s="65"/>
      <c r="BE37" s="65">
        <v>4.6133318452966119</v>
      </c>
      <c r="BF37" s="65">
        <v>4.160054706927176</v>
      </c>
      <c r="BG37" s="65">
        <v>6.2483554670468866</v>
      </c>
      <c r="BH37" s="65">
        <v>4.4412088612126892</v>
      </c>
      <c r="BI37" s="65">
        <v>5</v>
      </c>
      <c r="BJ37" s="65">
        <v>4.12</v>
      </c>
      <c r="BK37" s="65">
        <v>4.9400000000000004</v>
      </c>
      <c r="BL37" s="65">
        <v>5.69</v>
      </c>
      <c r="BM37" s="65">
        <v>6</v>
      </c>
      <c r="BN37" s="65">
        <v>6</v>
      </c>
      <c r="BO37" s="65">
        <v>7.4746820809248566</v>
      </c>
      <c r="BP37" s="65">
        <v>6.4315966403796487</v>
      </c>
      <c r="BQ37" s="65">
        <v>6.67</v>
      </c>
      <c r="BR37" s="65">
        <v>5.67</v>
      </c>
      <c r="BS37" s="65">
        <v>6.25</v>
      </c>
      <c r="BT37" s="65">
        <v>7.4184879032258069</v>
      </c>
      <c r="BU37" s="65">
        <v>6.87</v>
      </c>
      <c r="BV37" s="65">
        <v>9.6533333333332649</v>
      </c>
      <c r="BW37" s="65">
        <v>7.95</v>
      </c>
      <c r="BX37" s="65">
        <v>3.33</v>
      </c>
      <c r="BY37" s="65">
        <v>0.37</v>
      </c>
      <c r="BZ37" s="65">
        <v>0.45277647058823539</v>
      </c>
      <c r="CA37" s="65">
        <v>6.34</v>
      </c>
      <c r="CB37" s="65">
        <v>6.9366666666666141</v>
      </c>
      <c r="CC37" s="65">
        <v>6</v>
      </c>
      <c r="CD37" s="65">
        <v>8.2315396458813446</v>
      </c>
      <c r="CE37" s="65">
        <v>12.167912434823474</v>
      </c>
      <c r="CF37" s="65">
        <v>0.31425653967604494</v>
      </c>
      <c r="CG37" s="65" t="s">
        <v>202</v>
      </c>
      <c r="CH37" s="65">
        <v>47.5</v>
      </c>
      <c r="CI37" s="65">
        <v>23.425000000000001</v>
      </c>
      <c r="CJ37" s="65">
        <v>2.6000000000000005</v>
      </c>
      <c r="CK37" s="65">
        <v>5.3934515218888244</v>
      </c>
      <c r="CL37" s="65">
        <v>0.83908486112422676</v>
      </c>
      <c r="CM37" s="65">
        <v>18.843807819922255</v>
      </c>
      <c r="CN37" s="65">
        <v>24.09</v>
      </c>
      <c r="CO37" s="65">
        <v>5.12</v>
      </c>
      <c r="CP37" s="65">
        <v>4.05</v>
      </c>
      <c r="CQ37" s="65">
        <v>2.16</v>
      </c>
      <c r="CR37" s="65">
        <v>2.1233333333333109</v>
      </c>
      <c r="CS37" s="65">
        <v>0.28999999999999998</v>
      </c>
      <c r="CT37" s="65">
        <v>0.28999999999999998</v>
      </c>
      <c r="CU37" s="65">
        <v>0.59568052986483933</v>
      </c>
      <c r="CV37" s="65">
        <v>0.18</v>
      </c>
      <c r="CW37" s="65">
        <v>0.25</v>
      </c>
      <c r="CX37" s="65">
        <v>0.51960908269900663</v>
      </c>
      <c r="CY37" s="65">
        <v>0.92488102592505927</v>
      </c>
      <c r="CZ37" s="65">
        <v>1.3307709860323622</v>
      </c>
      <c r="DA37" s="65">
        <v>0.72749999999999992</v>
      </c>
      <c r="DB37" s="65">
        <v>14.67</v>
      </c>
      <c r="DC37" s="65">
        <v>1</v>
      </c>
      <c r="DD37" s="65">
        <v>7.3</v>
      </c>
      <c r="DE37" s="65">
        <v>1.5686021805706811</v>
      </c>
      <c r="DF37" s="65">
        <v>9.1903337168305299</v>
      </c>
      <c r="DG37" s="65">
        <v>7.4539526754503971</v>
      </c>
      <c r="DH37" s="65">
        <v>5.078972842161865</v>
      </c>
      <c r="DI37" s="65">
        <v>12</v>
      </c>
      <c r="DJ37" s="65">
        <v>6.5</v>
      </c>
      <c r="DK37" s="65">
        <v>5</v>
      </c>
      <c r="DL37" s="65">
        <v>1.17</v>
      </c>
      <c r="DM37" s="65">
        <v>6.3946223246591813</v>
      </c>
      <c r="DN37" s="65">
        <v>50.771591774561976</v>
      </c>
      <c r="DO37" s="42"/>
    </row>
    <row r="38" spans="2:119">
      <c r="B38" s="23"/>
      <c r="C38" s="42">
        <v>20</v>
      </c>
      <c r="D38" s="64">
        <f t="shared" si="2"/>
        <v>20.1996</v>
      </c>
      <c r="E38" s="42">
        <v>1996</v>
      </c>
      <c r="F38" s="65">
        <v>76.71051628436588</v>
      </c>
      <c r="G38" s="65">
        <v>54.466230936819173</v>
      </c>
      <c r="H38" s="65">
        <v>1.2318333333333331</v>
      </c>
      <c r="I38" s="65">
        <v>12.27</v>
      </c>
      <c r="J38" s="65">
        <v>12.2</v>
      </c>
      <c r="K38" s="65">
        <v>20</v>
      </c>
      <c r="L38" s="65">
        <v>12.62</v>
      </c>
      <c r="M38" s="65">
        <v>12.2</v>
      </c>
      <c r="N38" s="65">
        <v>31</v>
      </c>
      <c r="O38" s="65">
        <v>15.682094117647058</v>
      </c>
      <c r="P38" s="65">
        <v>12.363526204180552</v>
      </c>
      <c r="Q38" s="65">
        <v>50.506210239321419</v>
      </c>
      <c r="R38" s="65">
        <v>23</v>
      </c>
      <c r="S38" s="65">
        <v>18.182499999999997</v>
      </c>
      <c r="T38" s="65">
        <v>12.017919075144512</v>
      </c>
      <c r="U38" s="65">
        <v>27.277456647398846</v>
      </c>
      <c r="V38" s="65">
        <v>13.33</v>
      </c>
      <c r="W38" s="65">
        <v>11</v>
      </c>
      <c r="X38" s="66">
        <v>960</v>
      </c>
      <c r="Y38" s="65">
        <v>12.2</v>
      </c>
      <c r="Z38" s="65">
        <v>13</v>
      </c>
      <c r="AA38" s="65">
        <v>1.6</v>
      </c>
      <c r="AB38" s="65">
        <v>12.1</v>
      </c>
      <c r="AC38" s="65">
        <v>14</v>
      </c>
      <c r="AD38" s="65">
        <v>1.6</v>
      </c>
      <c r="AE38" s="65">
        <v>9</v>
      </c>
      <c r="AF38" s="65">
        <v>10</v>
      </c>
      <c r="AG38" s="65">
        <v>1</v>
      </c>
      <c r="AH38" s="65">
        <v>11.834677419354838</v>
      </c>
      <c r="AI38" s="65">
        <v>12.02864073141151</v>
      </c>
      <c r="AJ38" s="65">
        <v>0.96615798999073832</v>
      </c>
      <c r="AK38" s="65">
        <v>12.2</v>
      </c>
      <c r="AL38" s="65">
        <v>18</v>
      </c>
      <c r="AM38" s="65">
        <v>1.3</v>
      </c>
      <c r="AN38" s="65">
        <v>6.25</v>
      </c>
      <c r="AO38" s="65">
        <v>5.78</v>
      </c>
      <c r="AP38" s="65">
        <v>3.18</v>
      </c>
      <c r="AQ38" s="65">
        <v>3.33</v>
      </c>
      <c r="AR38" s="65">
        <v>4.72</v>
      </c>
      <c r="AS38" s="65">
        <v>3.38</v>
      </c>
      <c r="AT38" s="65">
        <v>4.78</v>
      </c>
      <c r="AU38" s="65">
        <v>3.67</v>
      </c>
      <c r="AV38" s="65">
        <v>5.05</v>
      </c>
      <c r="AW38" s="65">
        <v>4.0599999999999996</v>
      </c>
      <c r="AX38" s="65">
        <v>4.6800137935186887</v>
      </c>
      <c r="AY38" s="65">
        <v>4.8</v>
      </c>
      <c r="AZ38" s="65">
        <v>5.3762499999999998</v>
      </c>
      <c r="BA38" s="65">
        <v>7.13</v>
      </c>
      <c r="BB38" s="65"/>
      <c r="BC38" s="65"/>
      <c r="BD38" s="65"/>
      <c r="BE38" s="65">
        <v>4.8378671109673874</v>
      </c>
      <c r="BF38" s="65">
        <v>4.3751758436944943</v>
      </c>
      <c r="BG38" s="65">
        <v>6.1068437363750983</v>
      </c>
      <c r="BH38" s="65">
        <v>4.5272531672761307</v>
      </c>
      <c r="BI38" s="65">
        <v>4.33</v>
      </c>
      <c r="BJ38" s="65">
        <v>4.26</v>
      </c>
      <c r="BK38" s="65">
        <v>4.88</v>
      </c>
      <c r="BL38" s="65">
        <v>5.94</v>
      </c>
      <c r="BM38" s="65">
        <v>5.93</v>
      </c>
      <c r="BN38" s="65">
        <v>7.0901587301587305</v>
      </c>
      <c r="BO38" s="65">
        <v>7.5743737957610815</v>
      </c>
      <c r="BP38" s="65">
        <v>6.6940856634349348</v>
      </c>
      <c r="BQ38" s="65">
        <v>7.83</v>
      </c>
      <c r="BR38" s="65">
        <v>7</v>
      </c>
      <c r="BS38" s="65">
        <v>7.1</v>
      </c>
      <c r="BT38" s="65">
        <v>8.1179032258064527</v>
      </c>
      <c r="BU38" s="65">
        <v>8.1999999999999993</v>
      </c>
      <c r="BV38" s="65">
        <v>9.6533333333332809</v>
      </c>
      <c r="BW38" s="65">
        <v>8.58</v>
      </c>
      <c r="BX38" s="65">
        <v>3.1424999999999996</v>
      </c>
      <c r="BY38" s="65">
        <v>0.56000000000000005</v>
      </c>
      <c r="BZ38" s="65">
        <v>0.46468235294117655</v>
      </c>
      <c r="CA38" s="65">
        <v>6.28</v>
      </c>
      <c r="CB38" s="65">
        <v>6.9366666666666248</v>
      </c>
      <c r="CC38" s="65">
        <v>6.25</v>
      </c>
      <c r="CD38" s="65">
        <v>8.2315396458813641</v>
      </c>
      <c r="CE38" s="65">
        <v>12.315824869646953</v>
      </c>
      <c r="CF38" s="65">
        <v>0.33618990456667158</v>
      </c>
      <c r="CG38" s="65" t="s">
        <v>202</v>
      </c>
      <c r="CH38" s="65">
        <v>52.14</v>
      </c>
      <c r="CI38" s="65">
        <v>26.25</v>
      </c>
      <c r="CJ38" s="65">
        <v>2.72</v>
      </c>
      <c r="CK38" s="65">
        <v>5.6793000584729647</v>
      </c>
      <c r="CL38" s="65">
        <v>0.84615991785099287</v>
      </c>
      <c r="CM38" s="65">
        <v>16.962673808623759</v>
      </c>
      <c r="CN38" s="65">
        <v>23.78</v>
      </c>
      <c r="CO38" s="65">
        <v>5.38</v>
      </c>
      <c r="CP38" s="65">
        <v>4.5599999999999996</v>
      </c>
      <c r="CQ38" s="65">
        <v>2.78</v>
      </c>
      <c r="CR38" s="65">
        <v>2.1233333333333153</v>
      </c>
      <c r="CS38" s="65">
        <v>0.25777777777777777</v>
      </c>
      <c r="CT38" s="65">
        <v>0.3</v>
      </c>
      <c r="CU38" s="65">
        <v>0.60890362684936206</v>
      </c>
      <c r="CV38" s="65">
        <v>0.19</v>
      </c>
      <c r="CW38" s="65">
        <v>0.46</v>
      </c>
      <c r="CX38" s="65">
        <v>0.49726357889304612</v>
      </c>
      <c r="CY38" s="65">
        <v>0.92692861555503736</v>
      </c>
      <c r="CZ38" s="65">
        <v>1.3504625916194197</v>
      </c>
      <c r="DA38" s="65">
        <v>0.99</v>
      </c>
      <c r="DB38" s="65">
        <v>13</v>
      </c>
      <c r="DC38" s="65">
        <v>1.3</v>
      </c>
      <c r="DD38" s="65">
        <v>5.4</v>
      </c>
      <c r="DE38" s="65">
        <v>1.6488174445654509</v>
      </c>
      <c r="DF38" s="65">
        <v>9.8226697346442364</v>
      </c>
      <c r="DG38" s="65">
        <v>6.8715810701801683</v>
      </c>
      <c r="DH38" s="65">
        <v>4.411589136864734</v>
      </c>
      <c r="DI38" s="65">
        <v>16.329999999999998</v>
      </c>
      <c r="DJ38" s="65">
        <v>6</v>
      </c>
      <c r="DK38" s="65">
        <v>10</v>
      </c>
      <c r="DL38" s="65">
        <v>1</v>
      </c>
      <c r="DM38" s="65">
        <v>6.632356272614266</v>
      </c>
      <c r="DN38" s="65">
        <v>52.357244859101165</v>
      </c>
      <c r="DO38" s="42"/>
    </row>
    <row r="39" spans="2:119">
      <c r="B39" s="23"/>
      <c r="C39" s="42">
        <v>20</v>
      </c>
      <c r="D39" s="64">
        <f t="shared" si="2"/>
        <v>20.1997</v>
      </c>
      <c r="E39" s="42">
        <v>1997</v>
      </c>
      <c r="F39" s="65">
        <v>78.034612423976384</v>
      </c>
      <c r="G39" s="65">
        <v>55.846042120551921</v>
      </c>
      <c r="H39" s="65">
        <v>1.1761666666666666</v>
      </c>
      <c r="I39" s="65">
        <v>12.69</v>
      </c>
      <c r="J39" s="65">
        <v>12.5</v>
      </c>
      <c r="K39" s="65">
        <v>20</v>
      </c>
      <c r="L39" s="65">
        <v>13.36</v>
      </c>
      <c r="M39" s="65">
        <v>12.3</v>
      </c>
      <c r="N39" s="65">
        <v>31</v>
      </c>
      <c r="O39" s="65">
        <v>17.829999999999998</v>
      </c>
      <c r="P39" s="65">
        <v>11.4</v>
      </c>
      <c r="Q39" s="65">
        <v>49</v>
      </c>
      <c r="R39" s="65">
        <v>24</v>
      </c>
      <c r="S39" s="65">
        <v>18.059999999999999</v>
      </c>
      <c r="T39" s="65">
        <v>11.700000000000001</v>
      </c>
      <c r="U39" s="65">
        <v>28</v>
      </c>
      <c r="V39" s="65">
        <v>18</v>
      </c>
      <c r="W39" s="65">
        <v>11.600000000000001</v>
      </c>
      <c r="X39" s="66">
        <v>580</v>
      </c>
      <c r="Y39" s="65">
        <v>12.6</v>
      </c>
      <c r="Z39" s="65">
        <v>12</v>
      </c>
      <c r="AA39" s="65">
        <v>1.7</v>
      </c>
      <c r="AB39" s="65">
        <v>12.4</v>
      </c>
      <c r="AC39" s="65">
        <v>11</v>
      </c>
      <c r="AD39" s="65">
        <v>1</v>
      </c>
      <c r="AE39" s="65">
        <v>11.7</v>
      </c>
      <c r="AF39" s="65">
        <v>10</v>
      </c>
      <c r="AG39" s="65">
        <v>1</v>
      </c>
      <c r="AH39" s="65">
        <v>12.4</v>
      </c>
      <c r="AI39" s="65">
        <v>12</v>
      </c>
      <c r="AJ39" s="65">
        <v>1.1000000000000001</v>
      </c>
      <c r="AK39" s="65">
        <v>10.6</v>
      </c>
      <c r="AL39" s="65">
        <v>13</v>
      </c>
      <c r="AM39" s="65">
        <v>3</v>
      </c>
      <c r="AN39" s="65">
        <v>6.5</v>
      </c>
      <c r="AO39" s="65">
        <v>5.97</v>
      </c>
      <c r="AP39" s="65">
        <v>3.29</v>
      </c>
      <c r="AQ39" s="65">
        <v>3.43</v>
      </c>
      <c r="AR39" s="65">
        <v>4.8499999999999996</v>
      </c>
      <c r="AS39" s="65">
        <v>3.23</v>
      </c>
      <c r="AT39" s="65">
        <v>3.73</v>
      </c>
      <c r="AU39" s="65">
        <v>3.22</v>
      </c>
      <c r="AV39" s="65">
        <v>3.89</v>
      </c>
      <c r="AW39" s="65">
        <v>4.3</v>
      </c>
      <c r="AX39" s="65">
        <v>4.67</v>
      </c>
      <c r="AY39" s="65">
        <v>5.05</v>
      </c>
      <c r="AZ39" s="65">
        <v>4.33</v>
      </c>
      <c r="BA39" s="65">
        <v>6.67</v>
      </c>
      <c r="BB39" s="65"/>
      <c r="BC39" s="65"/>
      <c r="BD39" s="65"/>
      <c r="BE39" s="65">
        <v>4.7342030430892441</v>
      </c>
      <c r="BF39" s="65">
        <v>4.6530607460035531</v>
      </c>
      <c r="BG39" s="65">
        <v>6.2481972119769518</v>
      </c>
      <c r="BH39" s="65">
        <v>4.6021993772854879</v>
      </c>
      <c r="BI39" s="65">
        <v>4.68</v>
      </c>
      <c r="BJ39" s="65">
        <v>4.37</v>
      </c>
      <c r="BK39" s="65">
        <v>5.71</v>
      </c>
      <c r="BL39" s="65">
        <v>7.1</v>
      </c>
      <c r="BM39" s="65">
        <v>7.25</v>
      </c>
      <c r="BN39" s="65">
        <v>8.17</v>
      </c>
      <c r="BO39" s="65">
        <v>7.5038535645472084</v>
      </c>
      <c r="BP39" s="65">
        <v>6.9247460133600889</v>
      </c>
      <c r="BQ39" s="65">
        <v>7.5</v>
      </c>
      <c r="BR39" s="65">
        <v>8.25</v>
      </c>
      <c r="BS39" s="65">
        <v>7.92</v>
      </c>
      <c r="BT39" s="65">
        <v>9</v>
      </c>
      <c r="BU39" s="65">
        <v>8.5</v>
      </c>
      <c r="BV39" s="65">
        <v>9.6533333333332969</v>
      </c>
      <c r="BW39" s="65">
        <v>8.7799999999999994</v>
      </c>
      <c r="BX39" s="65">
        <v>3.25</v>
      </c>
      <c r="BY39" s="65">
        <v>0.48428571428571432</v>
      </c>
      <c r="BZ39" s="65">
        <v>0.48</v>
      </c>
      <c r="CA39" s="65">
        <v>6.31</v>
      </c>
      <c r="CB39" s="65">
        <v>6.936666666666639</v>
      </c>
      <c r="CC39" s="65">
        <v>7</v>
      </c>
      <c r="CD39" s="65">
        <v>8.231539645881389</v>
      </c>
      <c r="CE39" s="65">
        <v>12.463737304470428</v>
      </c>
      <c r="CF39" s="65">
        <v>0.47</v>
      </c>
      <c r="CG39" s="65" t="s">
        <v>202</v>
      </c>
      <c r="CH39" s="65">
        <v>47.86</v>
      </c>
      <c r="CI39" s="65" t="s">
        <v>202</v>
      </c>
      <c r="CJ39" s="65">
        <v>3.63</v>
      </c>
      <c r="CK39" s="65">
        <v>5.4973729218221443</v>
      </c>
      <c r="CL39" s="65">
        <v>0.866263261619168</v>
      </c>
      <c r="CM39" s="65">
        <v>16.250550510260894</v>
      </c>
      <c r="CN39" s="65">
        <v>23.26</v>
      </c>
      <c r="CO39" s="65">
        <v>5.49</v>
      </c>
      <c r="CP39" s="65">
        <v>4.51</v>
      </c>
      <c r="CQ39" s="65">
        <v>2.27</v>
      </c>
      <c r="CR39" s="65">
        <v>2.1233333333333206</v>
      </c>
      <c r="CS39" s="65">
        <v>0.27</v>
      </c>
      <c r="CT39" s="65">
        <v>0.28000000000000003</v>
      </c>
      <c r="CU39" s="65">
        <v>0.60032144273861843</v>
      </c>
      <c r="CV39" s="65">
        <v>0.26</v>
      </c>
      <c r="CW39" s="65">
        <v>0.4</v>
      </c>
      <c r="CX39" s="65">
        <v>0.39</v>
      </c>
      <c r="CY39" s="65">
        <v>0.92795241037002774</v>
      </c>
      <c r="CZ39" s="65">
        <v>1.3603083944129502</v>
      </c>
      <c r="DA39" s="65">
        <v>0.87</v>
      </c>
      <c r="DB39" s="65">
        <v>11.937234789953621</v>
      </c>
      <c r="DC39" s="65">
        <v>1.2244009561723157</v>
      </c>
      <c r="DD39" s="65">
        <v>7.6416037344979122</v>
      </c>
      <c r="DE39" s="65">
        <v>1.6059686879764634</v>
      </c>
      <c r="DF39" s="65">
        <v>10.095512080161683</v>
      </c>
      <c r="DG39" s="65">
        <v>6.1010540467867962</v>
      </c>
      <c r="DH39" s="65">
        <v>4.0410594245764688</v>
      </c>
      <c r="DI39" s="65">
        <v>13.61</v>
      </c>
      <c r="DJ39" s="65">
        <v>5.7</v>
      </c>
      <c r="DK39" s="65">
        <v>13</v>
      </c>
      <c r="DL39" s="65">
        <v>1</v>
      </c>
      <c r="DM39" s="65">
        <v>7.1148027657978821</v>
      </c>
      <c r="DN39" s="65">
        <v>53.414346915460577</v>
      </c>
      <c r="DO39" s="42"/>
    </row>
    <row r="40" spans="2:119">
      <c r="B40" s="23"/>
      <c r="C40" s="42">
        <v>20</v>
      </c>
      <c r="D40" s="64">
        <f t="shared" si="2"/>
        <v>20.1998</v>
      </c>
      <c r="E40" s="42">
        <v>1998</v>
      </c>
      <c r="F40" s="65">
        <v>78.633701984914566</v>
      </c>
      <c r="G40" s="65">
        <v>57.62527233115469</v>
      </c>
      <c r="H40" s="65">
        <v>1.0395000000000001</v>
      </c>
      <c r="I40" s="65">
        <v>12.66</v>
      </c>
      <c r="J40" s="65">
        <v>12.6</v>
      </c>
      <c r="K40" s="65">
        <v>20</v>
      </c>
      <c r="L40" s="65">
        <v>12.8</v>
      </c>
      <c r="M40" s="65">
        <v>12.5</v>
      </c>
      <c r="N40" s="65">
        <v>31</v>
      </c>
      <c r="O40" s="65">
        <v>16.670000000000002</v>
      </c>
      <c r="P40" s="65">
        <v>13.700000000000001</v>
      </c>
      <c r="Q40" s="65">
        <v>41</v>
      </c>
      <c r="R40" s="65">
        <v>24</v>
      </c>
      <c r="S40" s="65">
        <v>18.329999999999998</v>
      </c>
      <c r="T40" s="65">
        <v>12.1</v>
      </c>
      <c r="U40" s="65">
        <v>32</v>
      </c>
      <c r="V40" s="65">
        <v>15.38</v>
      </c>
      <c r="W40" s="65">
        <v>11.899999999999999</v>
      </c>
      <c r="X40" s="66">
        <v>1180</v>
      </c>
      <c r="Y40" s="65">
        <v>12.7</v>
      </c>
      <c r="Z40" s="65">
        <v>13</v>
      </c>
      <c r="AA40" s="65">
        <v>1.1000000000000001</v>
      </c>
      <c r="AB40" s="65">
        <v>12.8</v>
      </c>
      <c r="AC40" s="65">
        <v>14</v>
      </c>
      <c r="AD40" s="65">
        <v>1.1000000000000001</v>
      </c>
      <c r="AE40" s="65">
        <v>10.9</v>
      </c>
      <c r="AF40" s="65">
        <v>11</v>
      </c>
      <c r="AG40" s="65">
        <v>1.1000000000000001</v>
      </c>
      <c r="AH40" s="65">
        <v>13</v>
      </c>
      <c r="AI40" s="65">
        <v>13</v>
      </c>
      <c r="AJ40" s="65">
        <v>1.5</v>
      </c>
      <c r="AK40" s="65">
        <v>15.7</v>
      </c>
      <c r="AL40" s="65">
        <v>18</v>
      </c>
      <c r="AM40" s="65">
        <v>1</v>
      </c>
      <c r="AN40" s="65">
        <v>6.35</v>
      </c>
      <c r="AO40" s="65">
        <v>5.89</v>
      </c>
      <c r="AP40" s="65">
        <v>3.25</v>
      </c>
      <c r="AQ40" s="65">
        <v>3.5</v>
      </c>
      <c r="AR40" s="65">
        <v>3.9</v>
      </c>
      <c r="AS40" s="65">
        <v>3.19</v>
      </c>
      <c r="AT40" s="65">
        <v>3.93</v>
      </c>
      <c r="AU40" s="65">
        <v>3.29</v>
      </c>
      <c r="AV40" s="65">
        <v>3.86</v>
      </c>
      <c r="AW40" s="65">
        <v>4.91</v>
      </c>
      <c r="AX40" s="65">
        <v>4.9222700464436535</v>
      </c>
      <c r="AY40" s="65">
        <v>4.9800000000000004</v>
      </c>
      <c r="AZ40" s="65">
        <v>5.2</v>
      </c>
      <c r="BA40" s="65">
        <v>7</v>
      </c>
      <c r="BB40" s="65"/>
      <c r="BC40" s="65"/>
      <c r="BD40" s="65"/>
      <c r="BE40" s="65">
        <v>3.83</v>
      </c>
      <c r="BF40" s="65">
        <v>4.6903578448786272</v>
      </c>
      <c r="BG40" s="65">
        <v>6.8801789158211886</v>
      </c>
      <c r="BH40" s="65">
        <v>4.6490712368611442</v>
      </c>
      <c r="BI40" s="65">
        <v>5.38</v>
      </c>
      <c r="BJ40" s="65">
        <v>4.2300000000000004</v>
      </c>
      <c r="BK40" s="65">
        <v>5.25</v>
      </c>
      <c r="BL40" s="65">
        <v>6.67</v>
      </c>
      <c r="BM40" s="65">
        <v>6.92</v>
      </c>
      <c r="BN40" s="65">
        <v>6.75</v>
      </c>
      <c r="BO40" s="65">
        <v>6.67</v>
      </c>
      <c r="BP40" s="65">
        <v>7.2791364300856856</v>
      </c>
      <c r="BQ40" s="65">
        <v>7.64</v>
      </c>
      <c r="BR40" s="65">
        <v>7.53</v>
      </c>
      <c r="BS40" s="65">
        <v>7.17</v>
      </c>
      <c r="BT40" s="65">
        <v>7.25</v>
      </c>
      <c r="BU40" s="65">
        <v>8</v>
      </c>
      <c r="BV40" s="65">
        <v>9.6533333333333147</v>
      </c>
      <c r="BW40" s="65">
        <v>8.5500000000000007</v>
      </c>
      <c r="BX40" s="65">
        <v>2.67</v>
      </c>
      <c r="BY40" s="65">
        <v>0.51</v>
      </c>
      <c r="BZ40" s="65">
        <v>0.59387096774193593</v>
      </c>
      <c r="CA40" s="65">
        <v>6.53</v>
      </c>
      <c r="CB40" s="65">
        <v>6.9366666666666532</v>
      </c>
      <c r="CC40" s="65">
        <v>7.35</v>
      </c>
      <c r="CD40" s="65">
        <v>8.2315396458814156</v>
      </c>
      <c r="CE40" s="65">
        <v>12.61164973929391</v>
      </c>
      <c r="CF40" s="65">
        <v>0.36307510589177189</v>
      </c>
      <c r="CG40" s="65" t="s">
        <v>202</v>
      </c>
      <c r="CH40" s="65">
        <v>50</v>
      </c>
      <c r="CI40" s="65" t="s">
        <v>202</v>
      </c>
      <c r="CJ40" s="65">
        <v>2.11</v>
      </c>
      <c r="CK40" s="65">
        <v>4.9630103358090789</v>
      </c>
      <c r="CL40" s="65">
        <v>0.88636660538734346</v>
      </c>
      <c r="CM40" s="65">
        <v>16.749252977289359</v>
      </c>
      <c r="CN40" s="65">
        <v>23.04</v>
      </c>
      <c r="CO40" s="65">
        <v>4.3499999999999996</v>
      </c>
      <c r="CP40" s="65">
        <v>4.47</v>
      </c>
      <c r="CQ40" s="65">
        <v>2.19</v>
      </c>
      <c r="CR40" s="65">
        <v>2.1233333333333269</v>
      </c>
      <c r="CS40" s="65">
        <v>0.28000000000000003</v>
      </c>
      <c r="CT40" s="65">
        <v>0.32</v>
      </c>
      <c r="CU40" s="65">
        <v>0.58137380091099555</v>
      </c>
      <c r="CV40" s="65">
        <v>0.2307936507936508</v>
      </c>
      <c r="CW40" s="65">
        <v>0.36</v>
      </c>
      <c r="CX40" s="65">
        <v>0.44693007353889819</v>
      </c>
      <c r="CY40" s="65">
        <v>0.92795241037003062</v>
      </c>
      <c r="CZ40" s="65">
        <v>1.3603083944129537</v>
      </c>
      <c r="DA40" s="65">
        <v>0.76485040797824122</v>
      </c>
      <c r="DB40" s="65">
        <v>12.180809523762376</v>
      </c>
      <c r="DC40" s="65">
        <v>1.3502961108596301</v>
      </c>
      <c r="DD40" s="65">
        <v>8.0514336523964829</v>
      </c>
      <c r="DE40" s="65">
        <v>1.33</v>
      </c>
      <c r="DF40" s="65">
        <v>11.7</v>
      </c>
      <c r="DG40" s="65">
        <v>6.1010540467868122</v>
      </c>
      <c r="DH40" s="65">
        <v>4.0410594245764502</v>
      </c>
      <c r="DI40" s="65">
        <v>13.33</v>
      </c>
      <c r="DJ40" s="65">
        <v>6.7</v>
      </c>
      <c r="DK40" s="65">
        <v>9.3000000000000007</v>
      </c>
      <c r="DL40" s="65">
        <v>0.7</v>
      </c>
      <c r="DM40" s="65">
        <v>7.6256315439854534</v>
      </c>
      <c r="DN40" s="65">
        <v>53.942897943640176</v>
      </c>
      <c r="DO40" s="42"/>
    </row>
    <row r="41" spans="2:119">
      <c r="B41" s="23"/>
      <c r="C41" s="42">
        <v>20</v>
      </c>
      <c r="D41" s="64">
        <f t="shared" si="2"/>
        <v>20.1999</v>
      </c>
      <c r="E41" s="42">
        <v>1999</v>
      </c>
      <c r="F41" s="65">
        <v>79.789334926970596</v>
      </c>
      <c r="G41" s="65">
        <v>58.968772694262896</v>
      </c>
      <c r="H41" s="65">
        <v>1.1225000000000001</v>
      </c>
      <c r="I41" s="65">
        <v>12.64</v>
      </c>
      <c r="J41" s="65">
        <v>12.7</v>
      </c>
      <c r="K41" s="65">
        <v>20</v>
      </c>
      <c r="L41" s="65">
        <v>12.86</v>
      </c>
      <c r="M41" s="65">
        <v>13.4</v>
      </c>
      <c r="N41" s="65">
        <v>35</v>
      </c>
      <c r="O41" s="65">
        <v>18.399999999999999</v>
      </c>
      <c r="P41" s="65">
        <v>14.000000000000002</v>
      </c>
      <c r="Q41" s="65">
        <v>70</v>
      </c>
      <c r="R41" s="65">
        <v>24</v>
      </c>
      <c r="S41" s="65">
        <v>19.11</v>
      </c>
      <c r="T41" s="65">
        <v>12.6</v>
      </c>
      <c r="U41" s="65">
        <v>32</v>
      </c>
      <c r="V41" s="65">
        <v>18.5</v>
      </c>
      <c r="W41" s="65">
        <v>12</v>
      </c>
      <c r="X41" s="66">
        <v>1080</v>
      </c>
      <c r="Y41" s="65">
        <v>12.7</v>
      </c>
      <c r="Z41" s="65">
        <v>17</v>
      </c>
      <c r="AA41" s="65">
        <v>1.3</v>
      </c>
      <c r="AB41" s="65">
        <v>12.5</v>
      </c>
      <c r="AC41" s="65">
        <v>13</v>
      </c>
      <c r="AD41" s="65">
        <v>1.6</v>
      </c>
      <c r="AE41" s="65">
        <v>12.7</v>
      </c>
      <c r="AF41" s="65">
        <v>9</v>
      </c>
      <c r="AG41" s="65">
        <v>0.8</v>
      </c>
      <c r="AH41" s="65">
        <v>10.5</v>
      </c>
      <c r="AI41" s="65">
        <v>11</v>
      </c>
      <c r="AJ41" s="65">
        <v>1.5</v>
      </c>
      <c r="AK41" s="65">
        <v>21</v>
      </c>
      <c r="AL41" s="65">
        <v>15</v>
      </c>
      <c r="AM41" s="65">
        <v>2.4</v>
      </c>
      <c r="AN41" s="65">
        <v>6.13</v>
      </c>
      <c r="AO41" s="65">
        <v>6.36</v>
      </c>
      <c r="AP41" s="65">
        <v>3.31</v>
      </c>
      <c r="AQ41" s="65">
        <v>3.28</v>
      </c>
      <c r="AR41" s="65">
        <v>5.25</v>
      </c>
      <c r="AS41" s="65">
        <v>3.32</v>
      </c>
      <c r="AT41" s="65">
        <v>3.82</v>
      </c>
      <c r="AU41" s="65">
        <v>3.26</v>
      </c>
      <c r="AV41" s="65">
        <v>3.93</v>
      </c>
      <c r="AW41" s="65">
        <v>4.75</v>
      </c>
      <c r="AX41" s="65">
        <v>4.88</v>
      </c>
      <c r="AY41" s="65">
        <v>5.71</v>
      </c>
      <c r="AZ41" s="65">
        <v>5.9179233870967742</v>
      </c>
      <c r="BA41" s="65">
        <v>7.5846774193548381</v>
      </c>
      <c r="BB41" s="65"/>
      <c r="BC41" s="65"/>
      <c r="BD41" s="65"/>
      <c r="BE41" s="65">
        <v>4.617030183780316</v>
      </c>
      <c r="BF41" s="65">
        <v>4.7530127886323283</v>
      </c>
      <c r="BG41" s="65">
        <v>7.2523395354866107</v>
      </c>
      <c r="BH41" s="65">
        <v>4.9095499517285148</v>
      </c>
      <c r="BI41" s="65">
        <v>5.83</v>
      </c>
      <c r="BJ41" s="65">
        <v>4.5199999999999996</v>
      </c>
      <c r="BK41" s="65">
        <v>5.71</v>
      </c>
      <c r="BL41" s="65">
        <v>7.05</v>
      </c>
      <c r="BM41" s="65">
        <v>7.35</v>
      </c>
      <c r="BN41" s="65">
        <v>7.88</v>
      </c>
      <c r="BO41" s="65">
        <v>7.19</v>
      </c>
      <c r="BP41" s="65">
        <v>7.6011998046551028</v>
      </c>
      <c r="BQ41" s="65">
        <v>7.94</v>
      </c>
      <c r="BR41" s="65">
        <v>7.59</v>
      </c>
      <c r="BS41" s="65">
        <v>7.95</v>
      </c>
      <c r="BT41" s="65">
        <v>7.83</v>
      </c>
      <c r="BU41" s="65">
        <v>8.59</v>
      </c>
      <c r="BV41" s="65">
        <v>9.92</v>
      </c>
      <c r="BW41" s="65">
        <v>8.49</v>
      </c>
      <c r="BX41" s="65">
        <v>3.1190865384615383</v>
      </c>
      <c r="BY41" s="65">
        <v>0.56000000000000005</v>
      </c>
      <c r="BZ41" s="65">
        <v>0.66354838709677544</v>
      </c>
      <c r="CA41" s="65">
        <v>6.55</v>
      </c>
      <c r="CB41" s="65">
        <v>6.25</v>
      </c>
      <c r="CC41" s="65">
        <v>7.41</v>
      </c>
      <c r="CD41" s="65">
        <v>8</v>
      </c>
      <c r="CE41" s="65">
        <v>12.759562174117393</v>
      </c>
      <c r="CF41" s="65">
        <v>0.35835474431389619</v>
      </c>
      <c r="CG41" s="65" t="s">
        <v>202</v>
      </c>
      <c r="CH41" s="65">
        <v>51.79</v>
      </c>
      <c r="CI41" s="65" t="s">
        <v>202</v>
      </c>
      <c r="CJ41" s="65">
        <v>2.67</v>
      </c>
      <c r="CK41" s="65">
        <v>4.6264456142761148</v>
      </c>
      <c r="CL41" s="65">
        <v>0.91470492373327805</v>
      </c>
      <c r="CM41" s="65">
        <v>17.846834910251854</v>
      </c>
      <c r="CN41" s="65">
        <v>22.32</v>
      </c>
      <c r="CO41" s="65">
        <v>5.92</v>
      </c>
      <c r="CP41" s="65">
        <v>4.4800000000000004</v>
      </c>
      <c r="CQ41" s="65">
        <v>2.84</v>
      </c>
      <c r="CR41" s="65">
        <v>2.17</v>
      </c>
      <c r="CS41" s="65">
        <v>0.32004430588597454</v>
      </c>
      <c r="CT41" s="65">
        <v>0.28999999999999998</v>
      </c>
      <c r="CU41" s="65">
        <v>0.56242615908337279</v>
      </c>
      <c r="CV41" s="65">
        <v>0.21</v>
      </c>
      <c r="CW41" s="65">
        <v>0.45</v>
      </c>
      <c r="CX41" s="65">
        <v>0.42</v>
      </c>
      <c r="CY41" s="65">
        <v>0.92795241037003318</v>
      </c>
      <c r="CZ41" s="65">
        <v>1.360308394412957</v>
      </c>
      <c r="DA41" s="65">
        <v>0.83197642792384419</v>
      </c>
      <c r="DB41" s="65">
        <v>13.320129187555668</v>
      </c>
      <c r="DC41" s="65">
        <v>1.3509915842710498</v>
      </c>
      <c r="DD41" s="65">
        <v>8.0084648151276916</v>
      </c>
      <c r="DE41" s="65">
        <v>1.3</v>
      </c>
      <c r="DF41" s="65">
        <v>11.8</v>
      </c>
      <c r="DG41" s="65">
        <v>6.1010540467868273</v>
      </c>
      <c r="DH41" s="65">
        <v>4.0410594245764342</v>
      </c>
      <c r="DI41" s="65">
        <v>15.532518752910416</v>
      </c>
      <c r="DJ41" s="65">
        <v>6.6113516121612008</v>
      </c>
      <c r="DK41" s="65">
        <v>12.533921236291011</v>
      </c>
      <c r="DL41" s="65">
        <v>0.84597989490128422</v>
      </c>
      <c r="DM41" s="65">
        <v>7.7999076381512049</v>
      </c>
      <c r="DN41" s="65">
        <v>53.942897943639984</v>
      </c>
      <c r="DO41" s="42"/>
    </row>
    <row r="42" spans="2:119">
      <c r="B42" s="23"/>
      <c r="C42" s="42">
        <v>20</v>
      </c>
      <c r="D42" s="64">
        <f t="shared" si="2"/>
        <v>20.2</v>
      </c>
      <c r="E42" s="42">
        <v>2000</v>
      </c>
      <c r="F42" s="65">
        <v>81.775479136386338</v>
      </c>
      <c r="G42" s="65">
        <v>60.602759622367472</v>
      </c>
      <c r="H42" s="65">
        <v>1.4666666666666668</v>
      </c>
      <c r="I42" s="65">
        <v>13.02</v>
      </c>
      <c r="J42" s="65">
        <v>12.7</v>
      </c>
      <c r="K42" s="65">
        <v>20</v>
      </c>
      <c r="L42" s="65">
        <v>13.55</v>
      </c>
      <c r="M42" s="65">
        <v>12.6</v>
      </c>
      <c r="N42" s="65">
        <v>34</v>
      </c>
      <c r="O42" s="65">
        <v>17.38</v>
      </c>
      <c r="P42" s="65">
        <v>14.299999999999999</v>
      </c>
      <c r="Q42" s="65">
        <v>57</v>
      </c>
      <c r="R42" s="65">
        <v>23</v>
      </c>
      <c r="S42" s="65">
        <v>18</v>
      </c>
      <c r="T42" s="65">
        <v>10.7</v>
      </c>
      <c r="U42" s="65">
        <v>35</v>
      </c>
      <c r="V42" s="65">
        <v>15</v>
      </c>
      <c r="W42" s="65">
        <v>12.7</v>
      </c>
      <c r="X42" s="66">
        <v>960</v>
      </c>
      <c r="Y42" s="65">
        <v>12.5</v>
      </c>
      <c r="Z42" s="65">
        <v>14</v>
      </c>
      <c r="AA42" s="65">
        <v>1</v>
      </c>
      <c r="AB42" s="65">
        <v>12.6</v>
      </c>
      <c r="AC42" s="65">
        <v>8</v>
      </c>
      <c r="AD42" s="65">
        <v>1</v>
      </c>
      <c r="AE42" s="65">
        <v>12.5</v>
      </c>
      <c r="AF42" s="65">
        <v>12.25</v>
      </c>
      <c r="AG42" s="65">
        <v>0.95000000000000018</v>
      </c>
      <c r="AH42" s="65">
        <v>11.675925925925926</v>
      </c>
      <c r="AI42" s="65">
        <v>12.277777777777779</v>
      </c>
      <c r="AJ42" s="65">
        <v>0.97407407407407409</v>
      </c>
      <c r="AK42" s="65">
        <v>16.399999999999999</v>
      </c>
      <c r="AL42" s="65">
        <v>14</v>
      </c>
      <c r="AM42" s="65">
        <v>1.6500000000000001</v>
      </c>
      <c r="AN42" s="65">
        <v>6.75</v>
      </c>
      <c r="AO42" s="65">
        <v>5.88</v>
      </c>
      <c r="AP42" s="65">
        <v>3.33</v>
      </c>
      <c r="AQ42" s="65">
        <v>3.63</v>
      </c>
      <c r="AR42" s="65">
        <v>4.25</v>
      </c>
      <c r="AS42" s="65">
        <v>3.25</v>
      </c>
      <c r="AT42" s="65">
        <v>3.9</v>
      </c>
      <c r="AU42" s="65">
        <v>3.38</v>
      </c>
      <c r="AV42" s="65">
        <v>4.0900000000000007</v>
      </c>
      <c r="AW42" s="65">
        <v>4.6900000000000004</v>
      </c>
      <c r="AX42" s="65">
        <v>5.1076640785573764</v>
      </c>
      <c r="AY42" s="65">
        <v>5.98031746031746</v>
      </c>
      <c r="AZ42" s="65">
        <v>6.2733870967741936</v>
      </c>
      <c r="BA42" s="65">
        <v>8.2274193548387089</v>
      </c>
      <c r="BB42" s="65"/>
      <c r="BC42" s="65"/>
      <c r="BD42" s="65"/>
      <c r="BE42" s="65">
        <v>4.859498007663988</v>
      </c>
      <c r="BF42" s="65">
        <v>4.8733386619301395</v>
      </c>
      <c r="BG42" s="65">
        <v>7.3486133336475685</v>
      </c>
      <c r="BH42" s="65">
        <v>5.0243535941886561</v>
      </c>
      <c r="BI42" s="65">
        <v>5.4450000000000003</v>
      </c>
      <c r="BJ42" s="65">
        <v>4.6399999999999997</v>
      </c>
      <c r="BK42" s="65">
        <v>5.44</v>
      </c>
      <c r="BL42" s="65">
        <v>6.55</v>
      </c>
      <c r="BM42" s="65">
        <v>7.7425000000000006</v>
      </c>
      <c r="BN42" s="65">
        <v>7.5162222222222237</v>
      </c>
      <c r="BO42" s="65">
        <v>8.2544924571033</v>
      </c>
      <c r="BP42" s="65">
        <v>8.0560207992816437</v>
      </c>
      <c r="BQ42" s="65">
        <v>9</v>
      </c>
      <c r="BR42" s="65">
        <v>8</v>
      </c>
      <c r="BS42" s="65">
        <v>8.7200000000000006</v>
      </c>
      <c r="BT42" s="65">
        <v>8.9885714285714293</v>
      </c>
      <c r="BU42" s="65">
        <v>8.5599999999999987</v>
      </c>
      <c r="BV42" s="65">
        <v>9.1300000000000008</v>
      </c>
      <c r="BW42" s="65">
        <v>9.35</v>
      </c>
      <c r="BX42" s="65">
        <v>3.1763461538461537</v>
      </c>
      <c r="BY42" s="65">
        <v>0.50750000000000006</v>
      </c>
      <c r="BZ42" s="65">
        <v>0.69236559139785192</v>
      </c>
      <c r="CA42" s="65">
        <v>6.73</v>
      </c>
      <c r="CB42" s="65">
        <v>7.3375000000000004</v>
      </c>
      <c r="CC42" s="65">
        <v>6.2</v>
      </c>
      <c r="CD42" s="65">
        <v>8.3023325635103902</v>
      </c>
      <c r="CE42" s="65">
        <v>12.907474608940877</v>
      </c>
      <c r="CF42" s="65">
        <v>0.36116649920686472</v>
      </c>
      <c r="CG42" s="65" t="s">
        <v>202</v>
      </c>
      <c r="CH42" s="65">
        <v>50</v>
      </c>
      <c r="CI42" s="65" t="s">
        <v>202</v>
      </c>
      <c r="CJ42" s="65">
        <v>2.83</v>
      </c>
      <c r="CK42" s="65">
        <v>4.4052211166158699</v>
      </c>
      <c r="CL42" s="65">
        <v>0.95127821665697199</v>
      </c>
      <c r="CM42" s="65">
        <v>17.843112805728087</v>
      </c>
      <c r="CN42" s="65">
        <v>21.44</v>
      </c>
      <c r="CO42" s="65">
        <v>5.3474193548387108</v>
      </c>
      <c r="CP42" s="65">
        <v>4.6387499999999999</v>
      </c>
      <c r="CQ42" s="65">
        <v>2.82</v>
      </c>
      <c r="CR42" s="65">
        <v>2.1287500000000001</v>
      </c>
      <c r="CS42" s="65">
        <v>0.32515507060091087</v>
      </c>
      <c r="CT42" s="65">
        <v>0.3</v>
      </c>
      <c r="CU42" s="65">
        <v>0.54347851725575014</v>
      </c>
      <c r="CV42" s="65">
        <v>0.25</v>
      </c>
      <c r="CW42" s="65">
        <v>0.4</v>
      </c>
      <c r="CX42" s="65">
        <v>0.45660334150432202</v>
      </c>
      <c r="CY42" s="65">
        <v>0.92795241037003562</v>
      </c>
      <c r="CZ42" s="65">
        <v>1.3603083944129604</v>
      </c>
      <c r="DA42" s="65">
        <v>0.90706708975521311</v>
      </c>
      <c r="DB42" s="65">
        <v>14.459448851348959</v>
      </c>
      <c r="DC42" s="65">
        <v>1.3516870576824687</v>
      </c>
      <c r="DD42" s="65">
        <v>7.9654959778588985</v>
      </c>
      <c r="DE42" s="65">
        <v>1.5215040055536806</v>
      </c>
      <c r="DF42" s="65">
        <v>10.137169010858928</v>
      </c>
      <c r="DG42" s="65">
        <v>6.1010540467868406</v>
      </c>
      <c r="DH42" s="65">
        <v>4.0410594245764191</v>
      </c>
      <c r="DI42" s="65">
        <v>16.826287176207224</v>
      </c>
      <c r="DJ42" s="65">
        <v>6.7411150197207137</v>
      </c>
      <c r="DK42" s="65">
        <v>14.227708802164827</v>
      </c>
      <c r="DL42" s="65">
        <v>0.9133299109878229</v>
      </c>
      <c r="DM42" s="65">
        <v>7.8390451895437625</v>
      </c>
      <c r="DN42" s="65">
        <v>53.942897943639821</v>
      </c>
      <c r="DO42" s="42"/>
    </row>
    <row r="43" spans="2:119">
      <c r="B43" s="23"/>
      <c r="C43" s="42">
        <v>20</v>
      </c>
      <c r="D43" s="64">
        <f t="shared" si="2"/>
        <v>20.200099999999999</v>
      </c>
      <c r="E43" s="42">
        <v>2001</v>
      </c>
      <c r="F43" s="65">
        <v>83.352884901516674</v>
      </c>
      <c r="G43" s="65">
        <v>62.563543936092955</v>
      </c>
      <c r="H43" s="65">
        <v>1.4433333333333334</v>
      </c>
      <c r="I43" s="65">
        <v>13.25</v>
      </c>
      <c r="J43" s="65">
        <v>13.200000000000001</v>
      </c>
      <c r="K43" s="65">
        <v>20</v>
      </c>
      <c r="L43" s="65">
        <v>13.34</v>
      </c>
      <c r="M43" s="65">
        <v>12.8</v>
      </c>
      <c r="N43" s="65">
        <v>33</v>
      </c>
      <c r="O43" s="65">
        <v>17.77</v>
      </c>
      <c r="P43" s="65">
        <v>12</v>
      </c>
      <c r="Q43" s="65">
        <v>33</v>
      </c>
      <c r="R43" s="65">
        <v>24</v>
      </c>
      <c r="S43" s="65">
        <v>19.12</v>
      </c>
      <c r="T43" s="65">
        <v>12.3</v>
      </c>
      <c r="U43" s="65">
        <v>25</v>
      </c>
      <c r="V43" s="65">
        <v>18</v>
      </c>
      <c r="W43" s="65">
        <v>13.8</v>
      </c>
      <c r="X43" s="66">
        <v>830</v>
      </c>
      <c r="Y43" s="65">
        <v>12.9</v>
      </c>
      <c r="Z43" s="65">
        <v>13</v>
      </c>
      <c r="AA43" s="65">
        <v>1.2</v>
      </c>
      <c r="AB43" s="65">
        <v>12.7</v>
      </c>
      <c r="AC43" s="65">
        <v>13</v>
      </c>
      <c r="AD43" s="65">
        <v>1.1000000000000001</v>
      </c>
      <c r="AE43" s="65">
        <v>11.3</v>
      </c>
      <c r="AF43" s="65">
        <v>15</v>
      </c>
      <c r="AG43" s="65">
        <v>1.3</v>
      </c>
      <c r="AH43" s="65">
        <v>12.053703703703704</v>
      </c>
      <c r="AI43" s="65">
        <v>11.611111111111111</v>
      </c>
      <c r="AJ43" s="65">
        <v>0.79629629629629617</v>
      </c>
      <c r="AK43" s="65">
        <v>20.399999999999999</v>
      </c>
      <c r="AL43" s="65">
        <v>13</v>
      </c>
      <c r="AM43" s="65">
        <v>0.9</v>
      </c>
      <c r="AN43" s="65">
        <v>7.16</v>
      </c>
      <c r="AO43" s="65">
        <v>6.12</v>
      </c>
      <c r="AP43" s="65">
        <v>3.38</v>
      </c>
      <c r="AQ43" s="65">
        <v>3.48</v>
      </c>
      <c r="AR43" s="65">
        <v>3.83</v>
      </c>
      <c r="AS43" s="65">
        <v>3.47</v>
      </c>
      <c r="AT43" s="65">
        <v>4.3499999999999996</v>
      </c>
      <c r="AU43" s="65">
        <v>3.43</v>
      </c>
      <c r="AV43" s="65">
        <v>3.69</v>
      </c>
      <c r="AW43" s="65">
        <v>6</v>
      </c>
      <c r="AX43" s="65">
        <v>4.83</v>
      </c>
      <c r="AY43" s="65">
        <v>6.1225396825396823</v>
      </c>
      <c r="AZ43" s="65">
        <v>6.4291733870967738</v>
      </c>
      <c r="BA43" s="65">
        <v>8.4846774193548384</v>
      </c>
      <c r="BB43" s="65"/>
      <c r="BC43" s="65"/>
      <c r="BD43" s="65"/>
      <c r="BE43" s="65">
        <v>5.215897494642979</v>
      </c>
      <c r="BF43" s="65">
        <v>4.9920031971580912</v>
      </c>
      <c r="BG43" s="65">
        <v>7.1690003103040629</v>
      </c>
      <c r="BH43" s="65">
        <v>5.3506876279317828</v>
      </c>
      <c r="BI43" s="65">
        <v>4.83</v>
      </c>
      <c r="BJ43" s="65">
        <v>4.67</v>
      </c>
      <c r="BK43" s="65">
        <v>5.88</v>
      </c>
      <c r="BL43" s="65">
        <v>7.81</v>
      </c>
      <c r="BM43" s="65">
        <v>8.5</v>
      </c>
      <c r="BN43" s="65">
        <v>7.6317777777777787</v>
      </c>
      <c r="BO43" s="65">
        <v>8.5140740854472803</v>
      </c>
      <c r="BP43" s="65">
        <v>7.33</v>
      </c>
      <c r="BQ43" s="65">
        <v>8.0399999999999991</v>
      </c>
      <c r="BR43" s="65">
        <v>8.6300000000000008</v>
      </c>
      <c r="BS43" s="65">
        <v>8.93</v>
      </c>
      <c r="BT43" s="65">
        <v>9.1999999999999993</v>
      </c>
      <c r="BU43" s="65">
        <v>8.83</v>
      </c>
      <c r="BV43" s="65">
        <v>9.6300000000000008</v>
      </c>
      <c r="BW43" s="65">
        <v>9.91</v>
      </c>
      <c r="BX43" s="65">
        <v>3.1653365384615384</v>
      </c>
      <c r="BY43" s="65">
        <v>0.53</v>
      </c>
      <c r="BZ43" s="65">
        <v>0.69236559139785347</v>
      </c>
      <c r="CA43" s="65">
        <v>6.4</v>
      </c>
      <c r="CB43" s="65">
        <v>6.75</v>
      </c>
      <c r="CC43" s="65">
        <v>7.32</v>
      </c>
      <c r="CD43" s="65">
        <v>8.4140415704387976</v>
      </c>
      <c r="CE43" s="65">
        <v>12.8</v>
      </c>
      <c r="CF43" s="65">
        <v>0.40572800291013023</v>
      </c>
      <c r="CG43" s="65" t="s">
        <v>202</v>
      </c>
      <c r="CH43" s="65">
        <v>52</v>
      </c>
      <c r="CI43" s="65" t="s">
        <v>202</v>
      </c>
      <c r="CJ43" s="65">
        <v>2.86</v>
      </c>
      <c r="CK43" s="65">
        <v>4.1839966189556259</v>
      </c>
      <c r="CL43" s="65">
        <v>0.99608648415842549</v>
      </c>
      <c r="CM43" s="65">
        <v>17.007503506932405</v>
      </c>
      <c r="CN43" s="65">
        <v>23.21</v>
      </c>
      <c r="CO43" s="65">
        <v>5.53</v>
      </c>
      <c r="CP43" s="65">
        <v>4.68</v>
      </c>
      <c r="CQ43" s="65">
        <v>2.4</v>
      </c>
      <c r="CR43" s="65">
        <v>2.23</v>
      </c>
      <c r="CS43" s="65">
        <v>0.34</v>
      </c>
      <c r="CT43" s="65">
        <v>0.31</v>
      </c>
      <c r="CU43" s="65">
        <v>0.52679631314219155</v>
      </c>
      <c r="CV43" s="65">
        <v>0.18</v>
      </c>
      <c r="CW43" s="65">
        <v>0.53</v>
      </c>
      <c r="CX43" s="65">
        <v>0.42</v>
      </c>
      <c r="CY43" s="65">
        <v>0.92795241037003784</v>
      </c>
      <c r="CZ43" s="65">
        <v>1.3603083944129635</v>
      </c>
      <c r="DA43" s="65">
        <v>1.17</v>
      </c>
      <c r="DB43" s="65">
        <v>15</v>
      </c>
      <c r="DC43" s="65">
        <v>1.33</v>
      </c>
      <c r="DD43" s="65">
        <v>8</v>
      </c>
      <c r="DE43" s="65">
        <v>1.97</v>
      </c>
      <c r="DF43" s="65">
        <v>7</v>
      </c>
      <c r="DG43" s="65">
        <v>6.101054046786853</v>
      </c>
      <c r="DH43" s="65">
        <v>4.0410594245764049</v>
      </c>
      <c r="DI43" s="65">
        <v>19.180083399256048</v>
      </c>
      <c r="DJ43" s="65">
        <v>6.9063176409203395</v>
      </c>
      <c r="DK43" s="65">
        <v>15.921496368038646</v>
      </c>
      <c r="DL43" s="65">
        <v>0.98067992707436136</v>
      </c>
      <c r="DM43" s="65">
        <v>8.2067505252519641</v>
      </c>
      <c r="DN43" s="65">
        <v>53.942897943639657</v>
      </c>
      <c r="DO43" s="42"/>
    </row>
    <row r="44" spans="2:119">
      <c r="B44" s="23"/>
      <c r="C44" s="42">
        <v>20</v>
      </c>
      <c r="D44" s="64">
        <f t="shared" si="2"/>
        <v>20.200199999999999</v>
      </c>
      <c r="E44" s="42">
        <v>2002</v>
      </c>
      <c r="F44" s="65">
        <v>84.474579272386549</v>
      </c>
      <c r="G44" s="65">
        <v>64.306463326071167</v>
      </c>
      <c r="H44" s="65">
        <v>1.3233333333333335</v>
      </c>
      <c r="I44" s="65">
        <v>13</v>
      </c>
      <c r="J44" s="65">
        <v>13.200000000000001</v>
      </c>
      <c r="K44" s="65">
        <v>20</v>
      </c>
      <c r="L44" s="65">
        <v>13.38</v>
      </c>
      <c r="M44" s="65">
        <v>13.600000000000001</v>
      </c>
      <c r="N44" s="65">
        <v>33</v>
      </c>
      <c r="O44" s="65">
        <v>16.25</v>
      </c>
      <c r="P44" s="65">
        <v>14.000000000000002</v>
      </c>
      <c r="Q44" s="65">
        <v>66</v>
      </c>
      <c r="R44" s="65">
        <v>24</v>
      </c>
      <c r="S44" s="65">
        <v>18.36</v>
      </c>
      <c r="T44" s="65">
        <v>13.3</v>
      </c>
      <c r="U44" s="65">
        <v>28</v>
      </c>
      <c r="V44" s="65">
        <v>17</v>
      </c>
      <c r="W44" s="65">
        <v>13.100000000000001</v>
      </c>
      <c r="X44" s="66">
        <v>670</v>
      </c>
      <c r="Y44" s="65">
        <v>13</v>
      </c>
      <c r="Z44" s="65">
        <v>13</v>
      </c>
      <c r="AA44" s="65">
        <v>1.2</v>
      </c>
      <c r="AB44" s="65">
        <v>14.1</v>
      </c>
      <c r="AC44" s="65">
        <v>12</v>
      </c>
      <c r="AD44" s="65">
        <v>1</v>
      </c>
      <c r="AE44" s="65">
        <v>11.1</v>
      </c>
      <c r="AF44" s="65">
        <v>11</v>
      </c>
      <c r="AG44" s="65">
        <v>1</v>
      </c>
      <c r="AH44" s="65">
        <v>13</v>
      </c>
      <c r="AI44" s="65">
        <v>17</v>
      </c>
      <c r="AJ44" s="65">
        <v>1</v>
      </c>
      <c r="AK44" s="65">
        <v>13.8</v>
      </c>
      <c r="AL44" s="65">
        <v>15</v>
      </c>
      <c r="AM44" s="65">
        <v>0.7</v>
      </c>
      <c r="AN44" s="65">
        <v>6.81</v>
      </c>
      <c r="AO44" s="65">
        <v>5.44</v>
      </c>
      <c r="AP44" s="65">
        <v>3.56</v>
      </c>
      <c r="AQ44" s="65">
        <v>3.71</v>
      </c>
      <c r="AR44" s="65">
        <v>5.4799999999999995</v>
      </c>
      <c r="AS44" s="65">
        <v>3.54</v>
      </c>
      <c r="AT44" s="65">
        <v>3.86</v>
      </c>
      <c r="AU44" s="65">
        <v>3.81</v>
      </c>
      <c r="AV44" s="65">
        <v>4.07</v>
      </c>
      <c r="AW44" s="65">
        <v>4.87</v>
      </c>
      <c r="AX44" s="65">
        <v>4.9707104209486488</v>
      </c>
      <c r="AY44" s="65">
        <v>5.94</v>
      </c>
      <c r="AZ44" s="65">
        <v>6.25</v>
      </c>
      <c r="BA44" s="65">
        <v>7.25</v>
      </c>
      <c r="BB44" s="65"/>
      <c r="BC44" s="65"/>
      <c r="BD44" s="65"/>
      <c r="BE44" s="65">
        <v>5.6862286447172901</v>
      </c>
      <c r="BF44" s="65">
        <v>5.0513354647720714</v>
      </c>
      <c r="BG44" s="65">
        <v>6.9893872869605564</v>
      </c>
      <c r="BH44" s="65">
        <v>5.453053103572584</v>
      </c>
      <c r="BI44" s="65">
        <v>5.5</v>
      </c>
      <c r="BJ44" s="65">
        <v>4.99</v>
      </c>
      <c r="BK44" s="65">
        <v>6.23</v>
      </c>
      <c r="BL44" s="65">
        <v>8.25</v>
      </c>
      <c r="BM44" s="65">
        <v>9.14</v>
      </c>
      <c r="BN44" s="65">
        <v>9.08</v>
      </c>
      <c r="BO44" s="65">
        <v>9.1118038846858269</v>
      </c>
      <c r="BP44" s="65">
        <v>9.7860703279757146</v>
      </c>
      <c r="BQ44" s="65">
        <v>8.69</v>
      </c>
      <c r="BR44" s="65">
        <v>8.86</v>
      </c>
      <c r="BS44" s="65">
        <v>9.8699999999999992</v>
      </c>
      <c r="BT44" s="65">
        <v>9.86</v>
      </c>
      <c r="BU44" s="65">
        <v>9.86</v>
      </c>
      <c r="BV44" s="65">
        <v>10.75</v>
      </c>
      <c r="BW44" s="65">
        <v>9.34</v>
      </c>
      <c r="BX44" s="65">
        <v>2.25</v>
      </c>
      <c r="BY44" s="65">
        <v>0.64</v>
      </c>
      <c r="BZ44" s="65">
        <v>0.69236559139785481</v>
      </c>
      <c r="CA44" s="65">
        <v>6.88</v>
      </c>
      <c r="CB44" s="65">
        <v>7.42</v>
      </c>
      <c r="CC44" s="65">
        <v>8.11</v>
      </c>
      <c r="CD44" s="65">
        <v>8.75</v>
      </c>
      <c r="CE44" s="65">
        <v>12.3</v>
      </c>
      <c r="CF44" s="65">
        <v>0.44776302195718243</v>
      </c>
      <c r="CG44" s="65" t="s">
        <v>202</v>
      </c>
      <c r="CH44" s="65">
        <v>48</v>
      </c>
      <c r="CI44" s="65" t="s">
        <v>202</v>
      </c>
      <c r="CJ44" s="65">
        <v>3.4</v>
      </c>
      <c r="CK44" s="65">
        <v>3.9627721212953828</v>
      </c>
      <c r="CL44" s="65">
        <v>1.0408947516598792</v>
      </c>
      <c r="CM44" s="65">
        <v>16.711593065671295</v>
      </c>
      <c r="CN44" s="65">
        <v>24.91</v>
      </c>
      <c r="CO44" s="65">
        <v>6.18</v>
      </c>
      <c r="CP44" s="65">
        <v>5</v>
      </c>
      <c r="CQ44" s="65">
        <v>2.86</v>
      </c>
      <c r="CR44" s="65">
        <v>2.35</v>
      </c>
      <c r="CS44" s="65">
        <v>0.36</v>
      </c>
      <c r="CT44" s="65">
        <v>0.33</v>
      </c>
      <c r="CU44" s="65">
        <v>0.51237954674269681</v>
      </c>
      <c r="CV44" s="65">
        <v>0.24</v>
      </c>
      <c r="CW44" s="65">
        <v>0.45</v>
      </c>
      <c r="CX44" s="65">
        <v>0.48</v>
      </c>
      <c r="CY44" s="65">
        <v>0.9279524103700395</v>
      </c>
      <c r="CZ44" s="65">
        <v>1.3603083944129661</v>
      </c>
      <c r="DA44" s="65">
        <v>0.98</v>
      </c>
      <c r="DB44" s="65">
        <v>17.636240951648944</v>
      </c>
      <c r="DC44" s="65">
        <v>1.3866518011461384</v>
      </c>
      <c r="DD44" s="65">
        <v>7.7633490142064581</v>
      </c>
      <c r="DE44" s="65">
        <v>1.8766838725821682</v>
      </c>
      <c r="DF44" s="65">
        <v>8.4750567107066885</v>
      </c>
      <c r="DG44" s="65">
        <v>6.1010540467868637</v>
      </c>
      <c r="DH44" s="65">
        <v>4.0410594245763933</v>
      </c>
      <c r="DI44" s="65">
        <v>21.225861133085346</v>
      </c>
      <c r="DJ44" s="65">
        <v>6.8104392136401142</v>
      </c>
      <c r="DK44" s="65">
        <v>17.615283933912465</v>
      </c>
      <c r="DL44" s="65">
        <v>1.0480299431608997</v>
      </c>
      <c r="DM44" s="65">
        <v>8.6095816488381161</v>
      </c>
      <c r="DN44" s="65">
        <v>53.942897943639508</v>
      </c>
      <c r="DO44" s="42"/>
    </row>
    <row r="45" spans="2:119">
      <c r="B45" s="23"/>
      <c r="C45" s="42">
        <v>20</v>
      </c>
      <c r="D45" s="64">
        <f t="shared" si="2"/>
        <v>20.200299999999999</v>
      </c>
      <c r="E45" s="42">
        <v>2003</v>
      </c>
      <c r="F45" s="65">
        <v>86.147652459193779</v>
      </c>
      <c r="G45" s="65">
        <v>65.831517792302108</v>
      </c>
      <c r="H45" s="65">
        <v>1.4648333333333334</v>
      </c>
      <c r="I45" s="65">
        <v>13.22</v>
      </c>
      <c r="J45" s="65">
        <v>13.100000000000001</v>
      </c>
      <c r="K45" s="65">
        <v>21</v>
      </c>
      <c r="L45" s="65">
        <v>14.18</v>
      </c>
      <c r="M45" s="65">
        <v>13.3</v>
      </c>
      <c r="N45" s="65">
        <v>34</v>
      </c>
      <c r="O45" s="65">
        <v>17.329999999999998</v>
      </c>
      <c r="P45" s="65">
        <v>15.122588235294119</v>
      </c>
      <c r="Q45" s="65">
        <v>67.188235294117646</v>
      </c>
      <c r="R45" s="65">
        <v>25</v>
      </c>
      <c r="S45" s="65">
        <v>19.57</v>
      </c>
      <c r="T45" s="65">
        <v>12.5</v>
      </c>
      <c r="U45" s="65">
        <v>33</v>
      </c>
      <c r="V45" s="65">
        <v>20.170000000000002</v>
      </c>
      <c r="W45" s="65">
        <v>13.700000000000001</v>
      </c>
      <c r="X45" s="66">
        <v>640</v>
      </c>
      <c r="Y45" s="65">
        <v>13.6</v>
      </c>
      <c r="Z45" s="65">
        <v>12</v>
      </c>
      <c r="AA45" s="65">
        <v>1.1000000000000001</v>
      </c>
      <c r="AB45" s="65">
        <v>13.2</v>
      </c>
      <c r="AC45" s="65">
        <v>12</v>
      </c>
      <c r="AD45" s="65">
        <v>1</v>
      </c>
      <c r="AE45" s="65">
        <v>11.2</v>
      </c>
      <c r="AF45" s="65">
        <v>16</v>
      </c>
      <c r="AG45" s="65">
        <v>1</v>
      </c>
      <c r="AH45" s="65">
        <v>12.4625</v>
      </c>
      <c r="AI45" s="65">
        <v>11.625</v>
      </c>
      <c r="AJ45" s="65">
        <v>0.875</v>
      </c>
      <c r="AK45" s="65">
        <v>20.2</v>
      </c>
      <c r="AL45" s="65">
        <v>10</v>
      </c>
      <c r="AM45" s="65">
        <v>0.7</v>
      </c>
      <c r="AN45" s="65">
        <v>7.07</v>
      </c>
      <c r="AO45" s="65">
        <v>6.54</v>
      </c>
      <c r="AP45" s="65">
        <v>3.6</v>
      </c>
      <c r="AQ45" s="65">
        <v>3.85</v>
      </c>
      <c r="AR45" s="65">
        <v>5.14</v>
      </c>
      <c r="AS45" s="65">
        <v>3.63</v>
      </c>
      <c r="AT45" s="65">
        <v>4.47</v>
      </c>
      <c r="AU45" s="65">
        <v>3.61</v>
      </c>
      <c r="AV45" s="65">
        <v>3.75</v>
      </c>
      <c r="AW45" s="65">
        <v>5.9119047619047613</v>
      </c>
      <c r="AX45" s="65">
        <v>4.9707104209486594</v>
      </c>
      <c r="AY45" s="65">
        <v>5.69</v>
      </c>
      <c r="AZ45" s="65">
        <v>6.4769841269841271</v>
      </c>
      <c r="BA45" s="65">
        <v>8.6</v>
      </c>
      <c r="BB45" s="65"/>
      <c r="BC45" s="65"/>
      <c r="BD45" s="65"/>
      <c r="BE45" s="65">
        <v>6.0757371868303798</v>
      </c>
      <c r="BF45" s="65">
        <v>5.0513354647720803</v>
      </c>
      <c r="BG45" s="65">
        <v>7.0496613954255727</v>
      </c>
      <c r="BH45" s="65">
        <v>5.5466654897148411</v>
      </c>
      <c r="BI45" s="65">
        <v>6.2081481481481475</v>
      </c>
      <c r="BJ45" s="65">
        <v>5.03</v>
      </c>
      <c r="BK45" s="65">
        <v>6.27</v>
      </c>
      <c r="BL45" s="65">
        <v>7.92</v>
      </c>
      <c r="BM45" s="65">
        <v>8.83</v>
      </c>
      <c r="BN45" s="65">
        <v>8.08</v>
      </c>
      <c r="BO45" s="65">
        <v>9.7192765536767531</v>
      </c>
      <c r="BP45" s="65">
        <v>10.419966914105466</v>
      </c>
      <c r="BQ45" s="65">
        <v>9.1199999999999992</v>
      </c>
      <c r="BR45" s="65">
        <v>9.17</v>
      </c>
      <c r="BS45" s="65">
        <v>8.7899999999999991</v>
      </c>
      <c r="BT45" s="65">
        <v>8.9499999999999993</v>
      </c>
      <c r="BU45" s="65">
        <v>8.9600000000000009</v>
      </c>
      <c r="BV45" s="65">
        <v>9.64</v>
      </c>
      <c r="BW45" s="65">
        <v>9.57</v>
      </c>
      <c r="BX45" s="65">
        <v>2.19</v>
      </c>
      <c r="BY45" s="65">
        <v>0.53</v>
      </c>
      <c r="BZ45" s="65">
        <v>0.6923655913978557</v>
      </c>
      <c r="CA45" s="65">
        <v>6.73</v>
      </c>
      <c r="CB45" s="65">
        <v>8.56</v>
      </c>
      <c r="CC45" s="65">
        <v>7.41</v>
      </c>
      <c r="CD45" s="65">
        <v>8.83</v>
      </c>
      <c r="CE45" s="65">
        <v>12</v>
      </c>
      <c r="CF45" s="65">
        <v>0.49532408491859981</v>
      </c>
      <c r="CG45" s="65" t="s">
        <v>202</v>
      </c>
      <c r="CH45" s="65">
        <v>48.75</v>
      </c>
      <c r="CI45" s="65" t="s">
        <v>202</v>
      </c>
      <c r="CJ45" s="65">
        <v>3.33</v>
      </c>
      <c r="CK45" s="65">
        <v>3.67</v>
      </c>
      <c r="CL45" s="65">
        <v>1.085703019161333</v>
      </c>
      <c r="CM45" s="65">
        <v>16.833072222917124</v>
      </c>
      <c r="CN45" s="65">
        <v>24.86</v>
      </c>
      <c r="CO45" s="65">
        <v>5.6153703703703712</v>
      </c>
      <c r="CP45" s="65">
        <v>4.67</v>
      </c>
      <c r="CQ45" s="65">
        <v>3.0389314516129029</v>
      </c>
      <c r="CR45" s="65">
        <v>2.2000000000000002</v>
      </c>
      <c r="CS45" s="65">
        <v>0.36266123187715738</v>
      </c>
      <c r="CT45" s="65">
        <v>0.34</v>
      </c>
      <c r="CU45" s="65">
        <v>0.50022821805726603</v>
      </c>
      <c r="CV45" s="65">
        <v>0.3</v>
      </c>
      <c r="CW45" s="65">
        <v>0.6</v>
      </c>
      <c r="CX45" s="65">
        <v>0.5477731092436976</v>
      </c>
      <c r="CY45" s="65">
        <v>0.92795241037004117</v>
      </c>
      <c r="CZ45" s="65">
        <v>1.3603083944129679</v>
      </c>
      <c r="DA45" s="65">
        <v>1.28</v>
      </c>
      <c r="DB45" s="65">
        <v>21.75</v>
      </c>
      <c r="DC45" s="65">
        <v>1.46</v>
      </c>
      <c r="DD45" s="65">
        <v>7.3</v>
      </c>
      <c r="DE45" s="65">
        <v>1.9</v>
      </c>
      <c r="DF45" s="65">
        <v>8.5</v>
      </c>
      <c r="DG45" s="65">
        <v>6.1010540467868708</v>
      </c>
      <c r="DH45" s="65">
        <v>4.0410594245763845</v>
      </c>
      <c r="DI45" s="65">
        <v>22.963620377695115</v>
      </c>
      <c r="DJ45" s="65">
        <v>6.4534797378800386</v>
      </c>
      <c r="DK45" s="65">
        <v>19.309071499786292</v>
      </c>
      <c r="DL45" s="65">
        <v>1.1153799592474378</v>
      </c>
      <c r="DM45" s="65">
        <v>8.7411901637876301</v>
      </c>
      <c r="DN45" s="65">
        <v>53.942897943639394</v>
      </c>
      <c r="DO45" s="42"/>
    </row>
    <row r="46" spans="2:119">
      <c r="B46" s="23"/>
      <c r="C46" s="42">
        <v>20</v>
      </c>
      <c r="D46" s="64">
        <f t="shared" si="2"/>
        <v>20.200399999999998</v>
      </c>
      <c r="E46" s="42">
        <v>2004</v>
      </c>
      <c r="F46" s="65">
        <v>88.243236264101128</v>
      </c>
      <c r="G46" s="65">
        <v>70.515613652868552</v>
      </c>
      <c r="H46" s="65">
        <v>1.7729999999999997</v>
      </c>
      <c r="I46" s="65">
        <v>13.54</v>
      </c>
      <c r="J46" s="65">
        <v>13.100000000000001</v>
      </c>
      <c r="K46" s="65">
        <v>21</v>
      </c>
      <c r="L46" s="65">
        <v>14.25</v>
      </c>
      <c r="M46" s="65">
        <v>13.8</v>
      </c>
      <c r="N46" s="65">
        <v>39</v>
      </c>
      <c r="O46" s="65">
        <v>17.329999999999998</v>
      </c>
      <c r="P46" s="65">
        <v>15.088941176470588</v>
      </c>
      <c r="Q46" s="65">
        <v>64.741176470588243</v>
      </c>
      <c r="R46" s="65">
        <v>27</v>
      </c>
      <c r="S46" s="65">
        <v>17.43</v>
      </c>
      <c r="T46" s="65">
        <v>14.499999999999998</v>
      </c>
      <c r="U46" s="65">
        <v>29</v>
      </c>
      <c r="V46" s="65">
        <v>20.75</v>
      </c>
      <c r="W46" s="65">
        <v>20.3</v>
      </c>
      <c r="X46" s="66">
        <v>740</v>
      </c>
      <c r="Y46" s="65">
        <v>13.4</v>
      </c>
      <c r="Z46" s="65">
        <v>14</v>
      </c>
      <c r="AA46" s="65">
        <v>0.9</v>
      </c>
      <c r="AB46" s="65">
        <v>13</v>
      </c>
      <c r="AC46" s="65">
        <v>16</v>
      </c>
      <c r="AD46" s="65">
        <v>0.8</v>
      </c>
      <c r="AE46" s="65">
        <v>11.9</v>
      </c>
      <c r="AF46" s="65">
        <v>15</v>
      </c>
      <c r="AG46" s="65">
        <v>1.5</v>
      </c>
      <c r="AH46" s="65">
        <v>11.8</v>
      </c>
      <c r="AI46" s="65">
        <v>13</v>
      </c>
      <c r="AJ46" s="65">
        <v>1</v>
      </c>
      <c r="AK46" s="65">
        <v>23.5</v>
      </c>
      <c r="AL46" s="65">
        <v>21</v>
      </c>
      <c r="AM46" s="65">
        <v>0.90000000000000013</v>
      </c>
      <c r="AN46" s="65">
        <v>6</v>
      </c>
      <c r="AO46" s="65">
        <v>5.83</v>
      </c>
      <c r="AP46" s="65">
        <v>3.75</v>
      </c>
      <c r="AQ46" s="65">
        <v>3.8</v>
      </c>
      <c r="AR46" s="65">
        <v>4.17</v>
      </c>
      <c r="AS46" s="65">
        <v>3.66</v>
      </c>
      <c r="AT46" s="65">
        <v>4.71</v>
      </c>
      <c r="AU46" s="65">
        <v>3.71</v>
      </c>
      <c r="AV46" s="65">
        <v>4</v>
      </c>
      <c r="AW46" s="65">
        <v>6.33</v>
      </c>
      <c r="AX46" s="65">
        <v>4.9707104209486683</v>
      </c>
      <c r="AY46" s="65">
        <v>7.13</v>
      </c>
      <c r="AZ46" s="65">
        <v>6.8358730158730161</v>
      </c>
      <c r="BA46" s="65">
        <v>7</v>
      </c>
      <c r="BB46" s="65"/>
      <c r="BC46" s="65"/>
      <c r="BD46" s="65"/>
      <c r="BE46" s="65">
        <v>6.27049145788693</v>
      </c>
      <c r="BF46" s="65">
        <v>5.0513354647720874</v>
      </c>
      <c r="BG46" s="65">
        <v>7.3498226356991117</v>
      </c>
      <c r="BH46" s="65">
        <v>5.2912955770479586</v>
      </c>
      <c r="BI46" s="65">
        <v>6.4925925925925929</v>
      </c>
      <c r="BJ46" s="65">
        <v>5.36</v>
      </c>
      <c r="BK46" s="65">
        <v>6.57</v>
      </c>
      <c r="BL46" s="65">
        <v>7.82</v>
      </c>
      <c r="BM46" s="65">
        <v>7.25</v>
      </c>
      <c r="BN46" s="65">
        <v>9.6</v>
      </c>
      <c r="BO46" s="65">
        <v>10.327109368788541</v>
      </c>
      <c r="BP46" s="65">
        <v>10.533797328446148</v>
      </c>
      <c r="BQ46" s="65">
        <v>9.48</v>
      </c>
      <c r="BR46" s="65">
        <v>9.66</v>
      </c>
      <c r="BS46" s="65">
        <v>9.52</v>
      </c>
      <c r="BT46" s="65">
        <v>11.2</v>
      </c>
      <c r="BU46" s="65">
        <v>9.17</v>
      </c>
      <c r="BV46" s="65">
        <v>10.5</v>
      </c>
      <c r="BW46" s="65">
        <v>10.1</v>
      </c>
      <c r="BX46" s="65">
        <v>3.83</v>
      </c>
      <c r="BY46" s="65">
        <v>0.64399529113465548</v>
      </c>
      <c r="BZ46" s="65">
        <v>0.69236559139785658</v>
      </c>
      <c r="CA46" s="65">
        <v>7.75</v>
      </c>
      <c r="CB46" s="65">
        <v>7.5</v>
      </c>
      <c r="CC46" s="65">
        <v>7.25</v>
      </c>
      <c r="CD46" s="65">
        <v>9.67</v>
      </c>
      <c r="CE46" s="65">
        <v>12</v>
      </c>
      <c r="CF46" s="65">
        <v>0.513168524157672</v>
      </c>
      <c r="CG46" s="65" t="s">
        <v>202</v>
      </c>
      <c r="CH46" s="65">
        <v>53.875</v>
      </c>
      <c r="CI46" s="65" t="s">
        <v>202</v>
      </c>
      <c r="CJ46" s="65">
        <v>3.1021169354838705</v>
      </c>
      <c r="CK46" s="65">
        <v>3.6276445614276094</v>
      </c>
      <c r="CL46" s="65">
        <v>1.1305112866627871</v>
      </c>
      <c r="CM46" s="65">
        <v>17.569439809692422</v>
      </c>
      <c r="CN46" s="65">
        <v>24</v>
      </c>
      <c r="CO46" s="65">
        <v>5.17</v>
      </c>
      <c r="CP46" s="65">
        <v>5</v>
      </c>
      <c r="CQ46" s="65">
        <v>2.5</v>
      </c>
      <c r="CR46" s="65">
        <v>2.38</v>
      </c>
      <c r="CS46" s="65">
        <v>0.38</v>
      </c>
      <c r="CT46" s="65">
        <v>0.27</v>
      </c>
      <c r="CU46" s="65">
        <v>0.48807688937183547</v>
      </c>
      <c r="CV46" s="65">
        <v>0.33</v>
      </c>
      <c r="CW46" s="65">
        <v>0.49</v>
      </c>
      <c r="CX46" s="65">
        <v>0.54310924369747937</v>
      </c>
      <c r="CY46" s="65">
        <v>0.92795241037004272</v>
      </c>
      <c r="CZ46" s="65">
        <v>1.3603083944129697</v>
      </c>
      <c r="DA46" s="65">
        <v>1.0805210183540561</v>
      </c>
      <c r="DB46" s="65">
        <v>18.596755906895762</v>
      </c>
      <c r="DC46" s="65">
        <v>1.396571948048223</v>
      </c>
      <c r="DD46" s="65">
        <v>7.9012490931733925</v>
      </c>
      <c r="DE46" s="65">
        <v>2.0569153573571604</v>
      </c>
      <c r="DF46" s="65">
        <v>8.9881145426745093</v>
      </c>
      <c r="DG46" s="65">
        <v>6.1010540467868779</v>
      </c>
      <c r="DH46" s="65">
        <v>4.0410594245763765</v>
      </c>
      <c r="DI46" s="65">
        <v>27.67</v>
      </c>
      <c r="DJ46" s="65">
        <v>3.3</v>
      </c>
      <c r="DK46" s="65">
        <v>21.002859065660118</v>
      </c>
      <c r="DL46" s="65">
        <v>1.1827299753339755</v>
      </c>
      <c r="DM46" s="65">
        <v>8.6989888425247752</v>
      </c>
      <c r="DN46" s="65">
        <v>53.942897943639295</v>
      </c>
      <c r="DO46" s="42"/>
    </row>
    <row r="47" spans="2:119">
      <c r="B47" s="23"/>
      <c r="C47" s="42">
        <v>20</v>
      </c>
      <c r="D47" s="64">
        <f t="shared" si="2"/>
        <v>20.200500000000002</v>
      </c>
      <c r="E47" s="42">
        <v>2005</v>
      </c>
      <c r="F47" s="65">
        <v>90.758625438680625</v>
      </c>
      <c r="G47" s="65">
        <v>75.16339869281046</v>
      </c>
      <c r="H47" s="65">
        <v>2.4121666666666668</v>
      </c>
      <c r="I47" s="65">
        <v>14.46</v>
      </c>
      <c r="J47" s="65">
        <v>14.299999999999999</v>
      </c>
      <c r="K47" s="65">
        <v>21</v>
      </c>
      <c r="L47" s="65">
        <v>16.079999999999998</v>
      </c>
      <c r="M47" s="65">
        <v>14.2</v>
      </c>
      <c r="N47" s="65">
        <v>36</v>
      </c>
      <c r="O47" s="65">
        <v>19.579999999999998</v>
      </c>
      <c r="P47" s="65">
        <v>16</v>
      </c>
      <c r="Q47" s="65">
        <v>79</v>
      </c>
      <c r="R47" s="65">
        <v>27</v>
      </c>
      <c r="S47" s="65">
        <v>21.78</v>
      </c>
      <c r="T47" s="65">
        <v>14.499999999999998</v>
      </c>
      <c r="U47" s="65">
        <v>35</v>
      </c>
      <c r="V47" s="65">
        <v>18.670000000000002</v>
      </c>
      <c r="W47" s="65">
        <v>19.7</v>
      </c>
      <c r="X47" s="66">
        <v>720</v>
      </c>
      <c r="Y47" s="65">
        <v>14.3</v>
      </c>
      <c r="Z47" s="65">
        <v>15</v>
      </c>
      <c r="AA47" s="65">
        <v>1.1000000000000001</v>
      </c>
      <c r="AB47" s="65">
        <v>14.1</v>
      </c>
      <c r="AC47" s="65">
        <v>16</v>
      </c>
      <c r="AD47" s="65">
        <v>0.9</v>
      </c>
      <c r="AE47" s="65">
        <v>14.4</v>
      </c>
      <c r="AF47" s="65">
        <v>14</v>
      </c>
      <c r="AG47" s="65">
        <v>1.1000000000000001</v>
      </c>
      <c r="AH47" s="65">
        <v>14.5</v>
      </c>
      <c r="AI47" s="65">
        <v>13</v>
      </c>
      <c r="AJ47" s="65">
        <v>1</v>
      </c>
      <c r="AK47" s="65">
        <v>31.2</v>
      </c>
      <c r="AL47" s="65">
        <v>25</v>
      </c>
      <c r="AM47" s="65">
        <v>1.1000000000000001</v>
      </c>
      <c r="AN47" s="65">
        <v>9.58</v>
      </c>
      <c r="AO47" s="65">
        <v>7.11</v>
      </c>
      <c r="AP47" s="65">
        <v>4</v>
      </c>
      <c r="AQ47" s="65">
        <v>4.0599999999999996</v>
      </c>
      <c r="AR47" s="65">
        <v>6.56</v>
      </c>
      <c r="AS47" s="65">
        <v>3.99</v>
      </c>
      <c r="AT47" s="65">
        <v>4.3499999999999996</v>
      </c>
      <c r="AU47" s="65">
        <v>4.3499999999999996</v>
      </c>
      <c r="AV47" s="65">
        <v>4.5</v>
      </c>
      <c r="AW47" s="65">
        <v>6.93</v>
      </c>
      <c r="AX47" s="65">
        <v>4.9707104209486754</v>
      </c>
      <c r="AY47" s="65">
        <v>6.82</v>
      </c>
      <c r="AZ47" s="65">
        <v>8.3800000000000008</v>
      </c>
      <c r="BA47" s="65">
        <v>10.67</v>
      </c>
      <c r="BB47" s="65"/>
      <c r="BC47" s="65"/>
      <c r="BD47" s="65"/>
      <c r="BE47" s="65">
        <v>6.2704914578869388</v>
      </c>
      <c r="BF47" s="65">
        <v>5.0513354647720936</v>
      </c>
      <c r="BG47" s="65">
        <v>7.8898710077811742</v>
      </c>
      <c r="BH47" s="65">
        <v>5.2638884965716146</v>
      </c>
      <c r="BI47" s="65">
        <v>7</v>
      </c>
      <c r="BJ47" s="65">
        <v>5.7</v>
      </c>
      <c r="BK47" s="65">
        <v>6.95</v>
      </c>
      <c r="BL47" s="65">
        <v>9</v>
      </c>
      <c r="BM47" s="65">
        <v>9.4</v>
      </c>
      <c r="BN47" s="65">
        <v>10.67</v>
      </c>
      <c r="BO47" s="65">
        <v>10.597051552688871</v>
      </c>
      <c r="BP47" s="65">
        <v>10.63220479500586</v>
      </c>
      <c r="BQ47" s="65">
        <v>10.42</v>
      </c>
      <c r="BR47" s="65">
        <v>9.91</v>
      </c>
      <c r="BS47" s="65">
        <v>10.41</v>
      </c>
      <c r="BT47" s="65">
        <v>10.75</v>
      </c>
      <c r="BU47" s="65">
        <v>10.6</v>
      </c>
      <c r="BV47" s="65">
        <v>10.83</v>
      </c>
      <c r="BW47" s="65">
        <v>10.95</v>
      </c>
      <c r="BX47" s="65">
        <v>3.5891935483870969</v>
      </c>
      <c r="BY47" s="65">
        <v>0.49</v>
      </c>
      <c r="BZ47" s="65">
        <v>0.69236559139785736</v>
      </c>
      <c r="CA47" s="65">
        <v>7.93</v>
      </c>
      <c r="CB47" s="65">
        <v>8.6366666666666667</v>
      </c>
      <c r="CC47" s="65">
        <v>7.7</v>
      </c>
      <c r="CD47" s="65">
        <v>7.13</v>
      </c>
      <c r="CE47" s="65">
        <v>13.93699959550252</v>
      </c>
      <c r="CF47" s="65">
        <v>0.53612099170294414</v>
      </c>
      <c r="CG47" s="65" t="s">
        <v>202</v>
      </c>
      <c r="CH47" s="65">
        <v>59</v>
      </c>
      <c r="CI47" s="65">
        <v>50</v>
      </c>
      <c r="CJ47" s="65">
        <v>3.1069354838709682</v>
      </c>
      <c r="CK47" s="65">
        <v>3.5137414992200782</v>
      </c>
      <c r="CL47" s="65">
        <v>1.1753195541642416</v>
      </c>
      <c r="CM47" s="65">
        <v>18.150247206160149</v>
      </c>
      <c r="CN47" s="65">
        <v>26.23</v>
      </c>
      <c r="CO47" s="65">
        <v>6</v>
      </c>
      <c r="CP47" s="65">
        <v>5.17</v>
      </c>
      <c r="CQ47" s="65">
        <v>3.75</v>
      </c>
      <c r="CR47" s="65">
        <v>2.19</v>
      </c>
      <c r="CS47" s="65">
        <v>0.36238717517775609</v>
      </c>
      <c r="CT47" s="65">
        <v>0.35</v>
      </c>
      <c r="CU47" s="65">
        <v>0.51888834102960746</v>
      </c>
      <c r="CV47" s="65">
        <v>0.25</v>
      </c>
      <c r="CW47" s="65">
        <v>0.63</v>
      </c>
      <c r="CX47" s="65">
        <v>0.52207282913165343</v>
      </c>
      <c r="CY47" s="65">
        <v>0.92795241037004406</v>
      </c>
      <c r="CZ47" s="65">
        <v>1.3603083944129712</v>
      </c>
      <c r="DA47" s="65">
        <v>1.2264653641207821</v>
      </c>
      <c r="DB47" s="65">
        <v>15</v>
      </c>
      <c r="DC47" s="65">
        <v>1.25</v>
      </c>
      <c r="DD47" s="65">
        <v>8.6999999999999993</v>
      </c>
      <c r="DE47" s="65">
        <v>2.1756595061602262</v>
      </c>
      <c r="DF47" s="65">
        <v>9.3438944415258192</v>
      </c>
      <c r="DG47" s="65">
        <v>6.1010540467868841</v>
      </c>
      <c r="DH47" s="65">
        <v>4.0410594245763694</v>
      </c>
      <c r="DI47" s="65">
        <v>24.448333333333331</v>
      </c>
      <c r="DJ47" s="65">
        <v>6.5211538461538439</v>
      </c>
      <c r="DK47" s="65">
        <v>28</v>
      </c>
      <c r="DL47" s="65">
        <v>1.17</v>
      </c>
      <c r="DM47" s="65">
        <v>9.0696757031552675</v>
      </c>
      <c r="DN47" s="65">
        <v>53.942897943639196</v>
      </c>
      <c r="DO47" s="42"/>
    </row>
    <row r="48" spans="2:119">
      <c r="B48" s="23"/>
      <c r="C48" s="42">
        <v>20</v>
      </c>
      <c r="D48" s="64">
        <f t="shared" si="2"/>
        <v>20.200600000000001</v>
      </c>
      <c r="E48" s="42">
        <v>2006</v>
      </c>
      <c r="F48" s="65">
        <v>93.186954800217421</v>
      </c>
      <c r="G48" s="65">
        <v>79.121278140885991</v>
      </c>
      <c r="H48" s="65">
        <v>2.8808333333333329</v>
      </c>
      <c r="I48" s="65">
        <v>15.04</v>
      </c>
      <c r="J48" s="65">
        <v>15</v>
      </c>
      <c r="K48" s="65">
        <v>22</v>
      </c>
      <c r="L48" s="65">
        <v>15.62</v>
      </c>
      <c r="M48" s="65">
        <v>15.2</v>
      </c>
      <c r="N48" s="65">
        <v>34</v>
      </c>
      <c r="O48" s="65">
        <v>20.5</v>
      </c>
      <c r="P48" s="65">
        <v>16</v>
      </c>
      <c r="Q48" s="65">
        <v>75</v>
      </c>
      <c r="R48" s="65">
        <v>28</v>
      </c>
      <c r="S48" s="65">
        <v>22.5</v>
      </c>
      <c r="T48" s="65">
        <v>19.400000000000002</v>
      </c>
      <c r="U48" s="65">
        <v>29</v>
      </c>
      <c r="V48" s="65">
        <v>20.67</v>
      </c>
      <c r="W48" s="65">
        <v>21.3</v>
      </c>
      <c r="X48" s="66">
        <v>1200</v>
      </c>
      <c r="Y48" s="65">
        <v>14.6</v>
      </c>
      <c r="Z48" s="65">
        <v>11</v>
      </c>
      <c r="AA48" s="65">
        <v>0.7</v>
      </c>
      <c r="AB48" s="65">
        <v>14.5</v>
      </c>
      <c r="AC48" s="65">
        <v>13</v>
      </c>
      <c r="AD48" s="65">
        <v>0.6</v>
      </c>
      <c r="AE48" s="65">
        <v>16</v>
      </c>
      <c r="AF48" s="65">
        <v>16</v>
      </c>
      <c r="AG48" s="65">
        <v>0.8</v>
      </c>
      <c r="AH48" s="65">
        <v>14.5</v>
      </c>
      <c r="AI48" s="65">
        <v>14</v>
      </c>
      <c r="AJ48" s="65">
        <v>0.8</v>
      </c>
      <c r="AK48" s="65">
        <v>31.3</v>
      </c>
      <c r="AL48" s="65">
        <v>18</v>
      </c>
      <c r="AM48" s="65">
        <v>0.9</v>
      </c>
      <c r="AN48" s="65">
        <v>10.75</v>
      </c>
      <c r="AO48" s="65">
        <v>6.8</v>
      </c>
      <c r="AP48" s="65">
        <v>4.8899999999999997</v>
      </c>
      <c r="AQ48" s="65">
        <v>4.46</v>
      </c>
      <c r="AR48" s="65">
        <v>6.9</v>
      </c>
      <c r="AS48" s="65">
        <v>4.1100000000000003</v>
      </c>
      <c r="AT48" s="65">
        <v>3.75</v>
      </c>
      <c r="AU48" s="65">
        <v>4.0199999999999996</v>
      </c>
      <c r="AV48" s="65">
        <v>4.7987500000000001</v>
      </c>
      <c r="AW48" s="65">
        <v>6.31</v>
      </c>
      <c r="AX48" s="65">
        <v>4.9707104209486808</v>
      </c>
      <c r="AY48" s="65">
        <v>7.62</v>
      </c>
      <c r="AZ48" s="65">
        <v>8.1122021028037388</v>
      </c>
      <c r="BA48" s="65">
        <v>11.181709677419356</v>
      </c>
      <c r="BB48" s="65"/>
      <c r="BC48" s="65"/>
      <c r="BD48" s="65"/>
      <c r="BE48" s="65">
        <v>6.2704914578869442</v>
      </c>
      <c r="BF48" s="65">
        <v>5.051335464772098</v>
      </c>
      <c r="BG48" s="65">
        <v>8.4299193798632359</v>
      </c>
      <c r="BH48" s="65">
        <v>5.4644442482858082</v>
      </c>
      <c r="BI48" s="65">
        <v>6.9673333333333334</v>
      </c>
      <c r="BJ48" s="65">
        <v>6.07</v>
      </c>
      <c r="BK48" s="65">
        <v>7.35</v>
      </c>
      <c r="BL48" s="65">
        <v>9.73</v>
      </c>
      <c r="BM48" s="65">
        <v>9.94</v>
      </c>
      <c r="BN48" s="65">
        <v>9.75</v>
      </c>
      <c r="BO48" s="65">
        <v>11.284016381228239</v>
      </c>
      <c r="BP48" s="65">
        <v>10.851878037714282</v>
      </c>
      <c r="BQ48" s="65">
        <v>10.74</v>
      </c>
      <c r="BR48" s="65">
        <v>10.34</v>
      </c>
      <c r="BS48" s="65">
        <v>10.99</v>
      </c>
      <c r="BT48" s="65">
        <v>10.63</v>
      </c>
      <c r="BU48" s="65">
        <v>11.57</v>
      </c>
      <c r="BV48" s="65">
        <v>11.42</v>
      </c>
      <c r="BW48" s="65">
        <v>11.18</v>
      </c>
      <c r="BX48" s="65">
        <v>3.8286491935483871</v>
      </c>
      <c r="BY48" s="65">
        <v>0.5</v>
      </c>
      <c r="BZ48" s="65">
        <v>0.69236559139785814</v>
      </c>
      <c r="CA48" s="65">
        <v>8.61</v>
      </c>
      <c r="CB48" s="65">
        <v>9.3833333333333329</v>
      </c>
      <c r="CC48" s="65">
        <v>7</v>
      </c>
      <c r="CD48" s="65">
        <v>9.9499999999999993</v>
      </c>
      <c r="CE48" s="65">
        <v>14.636388366235934</v>
      </c>
      <c r="CF48" s="65">
        <v>0.55907345924821605</v>
      </c>
      <c r="CG48" s="65" t="s">
        <v>202</v>
      </c>
      <c r="CH48" s="65">
        <v>55</v>
      </c>
      <c r="CI48" s="65" t="s">
        <v>202</v>
      </c>
      <c r="CJ48" s="65">
        <v>3.7633669354838712</v>
      </c>
      <c r="CK48" s="65">
        <v>3.3998384370125483</v>
      </c>
      <c r="CL48" s="65">
        <v>1.2051917324985444</v>
      </c>
      <c r="CM48" s="65">
        <v>18.697803671347923</v>
      </c>
      <c r="CN48" s="65">
        <v>27.79</v>
      </c>
      <c r="CO48" s="65">
        <v>5.95</v>
      </c>
      <c r="CP48" s="65">
        <v>6.18</v>
      </c>
      <c r="CQ48" s="65">
        <v>2.93</v>
      </c>
      <c r="CR48" s="65">
        <v>2.98</v>
      </c>
      <c r="CS48" s="65">
        <v>0.35937789885184662</v>
      </c>
      <c r="CT48" s="65">
        <v>0.49</v>
      </c>
      <c r="CU48" s="65">
        <v>0.7</v>
      </c>
      <c r="CV48" s="65">
        <v>0.28999999999999998</v>
      </c>
      <c r="CW48" s="65">
        <v>0.73</v>
      </c>
      <c r="CX48" s="65">
        <v>0.52207282913165398</v>
      </c>
      <c r="CY48" s="65">
        <v>0.92795241037004483</v>
      </c>
      <c r="CZ48" s="65">
        <v>1.3603083944129728</v>
      </c>
      <c r="DA48" s="65">
        <v>1.6</v>
      </c>
      <c r="DB48" s="65">
        <v>23.33</v>
      </c>
      <c r="DC48" s="65">
        <v>1.5</v>
      </c>
      <c r="DD48" s="65">
        <v>7.3</v>
      </c>
      <c r="DE48" s="65">
        <v>2.294403654963292</v>
      </c>
      <c r="DF48" s="65">
        <v>9.6996743403771291</v>
      </c>
      <c r="DG48" s="65">
        <v>6.1010540467868903</v>
      </c>
      <c r="DH48" s="65">
        <v>4.0410594245763649</v>
      </c>
      <c r="DI48" s="65">
        <v>23.344999999999992</v>
      </c>
      <c r="DJ48" s="65">
        <v>7.2134615384615364</v>
      </c>
      <c r="DK48" s="65">
        <v>16.435404144708716</v>
      </c>
      <c r="DL48" s="65">
        <v>1.4375499946378214</v>
      </c>
      <c r="DM48" s="65">
        <v>9.8532507456791052</v>
      </c>
      <c r="DN48" s="65">
        <v>53.942897943639132</v>
      </c>
      <c r="DO48" s="42"/>
    </row>
    <row r="49" spans="2:119">
      <c r="B49" s="23"/>
      <c r="C49" s="42">
        <v>20</v>
      </c>
      <c r="D49" s="64">
        <f t="shared" si="2"/>
        <v>20.200700000000001</v>
      </c>
      <c r="E49" s="42">
        <v>2007</v>
      </c>
      <c r="F49" s="65">
        <v>95.519124876726764</v>
      </c>
      <c r="G49" s="65">
        <v>83.297022512708779</v>
      </c>
      <c r="H49" s="65">
        <v>2.8546666666666667</v>
      </c>
      <c r="I49" s="65">
        <v>16.260000000000002</v>
      </c>
      <c r="J49" s="65">
        <v>16.100000000000001</v>
      </c>
      <c r="K49" s="65">
        <v>20</v>
      </c>
      <c r="L49" s="65">
        <v>16.739999999999998</v>
      </c>
      <c r="M49" s="65">
        <v>16.100000000000001</v>
      </c>
      <c r="N49" s="65">
        <v>35</v>
      </c>
      <c r="O49" s="65">
        <v>23.45</v>
      </c>
      <c r="P49" s="65">
        <v>19.371428571428574</v>
      </c>
      <c r="Q49" s="65">
        <v>65.571428571428569</v>
      </c>
      <c r="R49" s="65">
        <v>30</v>
      </c>
      <c r="S49" s="65">
        <v>25.78</v>
      </c>
      <c r="T49" s="65">
        <v>18.783333333333335</v>
      </c>
      <c r="U49" s="65">
        <v>26.962962962962962</v>
      </c>
      <c r="V49" s="65">
        <v>21.653809523809525</v>
      </c>
      <c r="W49" s="65">
        <v>19.8</v>
      </c>
      <c r="X49" s="66">
        <v>1400</v>
      </c>
      <c r="Y49" s="65">
        <v>16.100000000000001</v>
      </c>
      <c r="Z49" s="65">
        <v>14</v>
      </c>
      <c r="AA49" s="65">
        <v>1.1000000000000001</v>
      </c>
      <c r="AB49" s="65">
        <v>15.5</v>
      </c>
      <c r="AC49" s="65">
        <v>14</v>
      </c>
      <c r="AD49" s="65">
        <v>1.8</v>
      </c>
      <c r="AE49" s="65">
        <v>18</v>
      </c>
      <c r="AF49" s="65">
        <v>14</v>
      </c>
      <c r="AG49" s="65">
        <v>0.8</v>
      </c>
      <c r="AH49" s="65">
        <v>15.655555555555559</v>
      </c>
      <c r="AI49" s="65">
        <v>15.844444444444445</v>
      </c>
      <c r="AJ49" s="65">
        <v>0.9111111111111112</v>
      </c>
      <c r="AK49" s="65">
        <v>35</v>
      </c>
      <c r="AL49" s="65">
        <v>19</v>
      </c>
      <c r="AM49" s="65">
        <v>0.9</v>
      </c>
      <c r="AN49" s="65">
        <v>9.0649999999999995</v>
      </c>
      <c r="AO49" s="65">
        <v>6.43</v>
      </c>
      <c r="AP49" s="65">
        <v>4.07</v>
      </c>
      <c r="AQ49" s="65">
        <v>4.13</v>
      </c>
      <c r="AR49" s="65">
        <v>9.25</v>
      </c>
      <c r="AS49" s="65">
        <v>3.89</v>
      </c>
      <c r="AT49" s="65">
        <v>4.22</v>
      </c>
      <c r="AU49" s="65">
        <v>4.0599999999999996</v>
      </c>
      <c r="AV49" s="65">
        <v>4.3600000000000003</v>
      </c>
      <c r="AW49" s="65">
        <v>6.79</v>
      </c>
      <c r="AX49" s="65">
        <v>4.9707104209486843</v>
      </c>
      <c r="AY49" s="65">
        <v>8.25</v>
      </c>
      <c r="AZ49" s="65">
        <v>8.58</v>
      </c>
      <c r="BA49" s="65">
        <v>9.1300000000000008</v>
      </c>
      <c r="BB49" s="65"/>
      <c r="BC49" s="65"/>
      <c r="BD49" s="65"/>
      <c r="BE49" s="65">
        <v>6.2704914578869477</v>
      </c>
      <c r="BF49" s="65">
        <v>5.0513354647721016</v>
      </c>
      <c r="BG49" s="65">
        <v>8.7899516279179437</v>
      </c>
      <c r="BH49" s="65">
        <v>5.8929628321905394</v>
      </c>
      <c r="BI49" s="65">
        <v>6.5</v>
      </c>
      <c r="BJ49" s="65">
        <v>6.34</v>
      </c>
      <c r="BK49" s="65">
        <v>8.34</v>
      </c>
      <c r="BL49" s="65">
        <v>9.56</v>
      </c>
      <c r="BM49" s="65">
        <v>11.44</v>
      </c>
      <c r="BN49" s="65">
        <v>10.800666225629449</v>
      </c>
      <c r="BO49" s="65">
        <v>12.052005781609967</v>
      </c>
      <c r="BP49" s="65">
        <v>11.071551280422701</v>
      </c>
      <c r="BQ49" s="65">
        <v>11.75</v>
      </c>
      <c r="BR49" s="65">
        <v>10.42</v>
      </c>
      <c r="BS49" s="65">
        <v>11.19</v>
      </c>
      <c r="BT49" s="65">
        <v>12.744285714285713</v>
      </c>
      <c r="BU49" s="65">
        <v>11.22</v>
      </c>
      <c r="BV49" s="65">
        <v>11.33</v>
      </c>
      <c r="BW49" s="65">
        <v>11.75</v>
      </c>
      <c r="BX49" s="65">
        <v>3.33</v>
      </c>
      <c r="BY49" s="65">
        <v>0.76399936611428065</v>
      </c>
      <c r="BZ49" s="65">
        <v>0.6923655913978588</v>
      </c>
      <c r="CA49" s="65">
        <v>10</v>
      </c>
      <c r="CB49" s="65">
        <v>11.14</v>
      </c>
      <c r="CC49" s="65">
        <v>10.01</v>
      </c>
      <c r="CD49" s="65">
        <v>10.36</v>
      </c>
      <c r="CE49" s="65">
        <v>15.288859484074505</v>
      </c>
      <c r="CF49" s="65">
        <v>0.60303889019023205</v>
      </c>
      <c r="CG49" s="65" t="s">
        <v>202</v>
      </c>
      <c r="CH49" s="65">
        <v>56.25</v>
      </c>
      <c r="CI49" s="65" t="s">
        <v>202</v>
      </c>
      <c r="CJ49" s="65">
        <v>6.17</v>
      </c>
      <c r="CK49" s="65">
        <v>3.3239030622075281</v>
      </c>
      <c r="CL49" s="65">
        <v>1.2201278216656957</v>
      </c>
      <c r="CM49" s="65">
        <v>20.778163807883619</v>
      </c>
      <c r="CN49" s="65">
        <v>30.237031159566591</v>
      </c>
      <c r="CO49" s="65">
        <v>6.7570142180094797</v>
      </c>
      <c r="CP49" s="65">
        <v>6.06</v>
      </c>
      <c r="CQ49" s="65">
        <v>4.08</v>
      </c>
      <c r="CR49" s="65">
        <v>2.83</v>
      </c>
      <c r="CS49" s="65">
        <v>0.36462673931110789</v>
      </c>
      <c r="CT49" s="65">
        <v>0.48</v>
      </c>
      <c r="CU49" s="65">
        <v>0.7080625353373784</v>
      </c>
      <c r="CV49" s="65">
        <v>0.45</v>
      </c>
      <c r="CW49" s="65">
        <v>0.6</v>
      </c>
      <c r="CX49" s="65">
        <v>0.52207282913165431</v>
      </c>
      <c r="CY49" s="65">
        <v>0.9279524103700455</v>
      </c>
      <c r="CZ49" s="65">
        <v>1.3603083944129741</v>
      </c>
      <c r="DA49" s="65">
        <v>2.17</v>
      </c>
      <c r="DB49" s="65">
        <v>18.26408661426867</v>
      </c>
      <c r="DC49" s="65">
        <v>1.7370049619343602</v>
      </c>
      <c r="DD49" s="65">
        <v>7.9518102822878216</v>
      </c>
      <c r="DE49" s="65">
        <v>2.33</v>
      </c>
      <c r="DF49" s="65">
        <v>10.7</v>
      </c>
      <c r="DG49" s="65">
        <v>6.1010540467868957</v>
      </c>
      <c r="DH49" s="65">
        <v>4.0410594245763622</v>
      </c>
      <c r="DI49" s="65">
        <v>16.329999999999998</v>
      </c>
      <c r="DJ49" s="65">
        <v>8.3000000000000007</v>
      </c>
      <c r="DK49" s="65">
        <v>6</v>
      </c>
      <c r="DL49" s="65">
        <v>1.75</v>
      </c>
      <c r="DM49" s="65">
        <v>11.17</v>
      </c>
      <c r="DN49" s="65">
        <v>53.942897943639089</v>
      </c>
      <c r="DO49" s="42"/>
    </row>
    <row r="50" spans="2:119">
      <c r="B50" s="23"/>
      <c r="C50" s="42">
        <v>20</v>
      </c>
      <c r="D50" s="64">
        <f t="shared" si="2"/>
        <v>20.200800000000001</v>
      </c>
      <c r="E50" s="42">
        <v>2008</v>
      </c>
      <c r="F50" s="65">
        <v>98.434398955282248</v>
      </c>
      <c r="G50" s="65">
        <v>90.813362381989833</v>
      </c>
      <c r="H50" s="65">
        <v>4.3689999999999998</v>
      </c>
      <c r="I50" s="65">
        <v>21.73</v>
      </c>
      <c r="J50" s="65">
        <v>21.4</v>
      </c>
      <c r="K50" s="65">
        <v>20</v>
      </c>
      <c r="L50" s="65">
        <v>22.69</v>
      </c>
      <c r="M50" s="65">
        <v>22.2</v>
      </c>
      <c r="N50" s="65">
        <v>37</v>
      </c>
      <c r="O50" s="65">
        <v>25.57</v>
      </c>
      <c r="P50" s="65">
        <v>25</v>
      </c>
      <c r="Q50" s="65">
        <v>41</v>
      </c>
      <c r="R50" s="65">
        <v>34</v>
      </c>
      <c r="S50" s="65">
        <v>32</v>
      </c>
      <c r="T50" s="65">
        <v>19.183333333333334</v>
      </c>
      <c r="U50" s="65">
        <v>26.74074074074074</v>
      </c>
      <c r="V50" s="65">
        <v>24.33047619047619</v>
      </c>
      <c r="W50" s="65">
        <v>26.5</v>
      </c>
      <c r="X50" s="66">
        <v>1800</v>
      </c>
      <c r="Y50" s="65">
        <v>20.9</v>
      </c>
      <c r="Z50" s="65">
        <v>10</v>
      </c>
      <c r="AA50" s="65">
        <v>3.5</v>
      </c>
      <c r="AB50" s="65">
        <v>21.5</v>
      </c>
      <c r="AC50" s="65">
        <v>13</v>
      </c>
      <c r="AD50" s="65">
        <v>4.8</v>
      </c>
      <c r="AE50" s="65">
        <v>21.3</v>
      </c>
      <c r="AF50" s="65">
        <v>12</v>
      </c>
      <c r="AG50" s="65">
        <v>2.7</v>
      </c>
      <c r="AH50" s="65">
        <v>16.544444444444448</v>
      </c>
      <c r="AI50" s="65">
        <v>15.955555555555557</v>
      </c>
      <c r="AJ50" s="65">
        <v>1.1888888888888889</v>
      </c>
      <c r="AK50" s="65">
        <v>28.3</v>
      </c>
      <c r="AL50" s="65">
        <v>16</v>
      </c>
      <c r="AM50" s="65">
        <v>4.8</v>
      </c>
      <c r="AN50" s="65">
        <v>7.38</v>
      </c>
      <c r="AO50" s="65">
        <v>9.06</v>
      </c>
      <c r="AP50" s="65">
        <v>5.03</v>
      </c>
      <c r="AQ50" s="65">
        <v>4.8</v>
      </c>
      <c r="AR50" s="65">
        <v>12.17</v>
      </c>
      <c r="AS50" s="65">
        <v>4.7300000000000004</v>
      </c>
      <c r="AT50" s="65">
        <v>5.5137499999999999</v>
      </c>
      <c r="AU50" s="65">
        <v>4.67</v>
      </c>
      <c r="AV50" s="65">
        <v>5</v>
      </c>
      <c r="AW50" s="65">
        <v>6.75</v>
      </c>
      <c r="AX50" s="65">
        <v>4.970710420948687</v>
      </c>
      <c r="AY50" s="65">
        <v>8.3362499999999997</v>
      </c>
      <c r="AZ50" s="65">
        <v>8.5744567757009342</v>
      </c>
      <c r="BA50" s="65">
        <v>12.971161290322581</v>
      </c>
      <c r="BB50" s="65"/>
      <c r="BC50" s="65"/>
      <c r="BD50" s="65"/>
      <c r="BE50" s="65">
        <v>6.2704914578869477</v>
      </c>
      <c r="BF50" s="65">
        <v>5.0513354647721043</v>
      </c>
      <c r="BG50" s="65">
        <v>8.9699677519452976</v>
      </c>
      <c r="BH50" s="65">
        <v>6.3214814160952706</v>
      </c>
      <c r="BI50" s="65">
        <v>6</v>
      </c>
      <c r="BJ50" s="65">
        <v>6.83</v>
      </c>
      <c r="BK50" s="65">
        <v>8.84</v>
      </c>
      <c r="BL50" s="65">
        <v>10.879999999999999</v>
      </c>
      <c r="BM50" s="65">
        <v>11.135</v>
      </c>
      <c r="BN50" s="65">
        <v>11.478484648013385</v>
      </c>
      <c r="BO50" s="65">
        <v>12.70200256960443</v>
      </c>
      <c r="BP50" s="65">
        <v>11.273673569393345</v>
      </c>
      <c r="BQ50" s="65">
        <v>12.88</v>
      </c>
      <c r="BR50" s="65">
        <v>12.74</v>
      </c>
      <c r="BS50" s="65">
        <v>12.6</v>
      </c>
      <c r="BT50" s="65">
        <v>12.83</v>
      </c>
      <c r="BU50" s="65">
        <v>12.34</v>
      </c>
      <c r="BV50" s="65">
        <v>12.85</v>
      </c>
      <c r="BW50" s="65">
        <v>11.95</v>
      </c>
      <c r="BX50" s="65">
        <v>4.3812499999999996</v>
      </c>
      <c r="BY50" s="65">
        <v>0.93</v>
      </c>
      <c r="BZ50" s="65">
        <v>0.69236559139785925</v>
      </c>
      <c r="CA50" s="65">
        <v>9.4</v>
      </c>
      <c r="CB50" s="65">
        <v>11.25</v>
      </c>
      <c r="CC50" s="65">
        <v>10</v>
      </c>
      <c r="CD50" s="65">
        <v>15.75</v>
      </c>
      <c r="CE50" s="65">
        <v>15.659619828024834</v>
      </c>
      <c r="CF50" s="65">
        <v>0.66801728452899212</v>
      </c>
      <c r="CG50" s="65" t="s">
        <v>202</v>
      </c>
      <c r="CH50" s="65">
        <v>58.33</v>
      </c>
      <c r="CI50" s="65" t="s">
        <v>202</v>
      </c>
      <c r="CJ50" s="65">
        <v>7.33</v>
      </c>
      <c r="CK50" s="65">
        <v>3.2859353748050175</v>
      </c>
      <c r="CL50" s="65">
        <v>1.2201278216656952</v>
      </c>
      <c r="CM50" s="65">
        <v>22.261867820570792</v>
      </c>
      <c r="CN50" s="65">
        <v>32.285492187017802</v>
      </c>
      <c r="CO50" s="65">
        <v>6.8545497630331766</v>
      </c>
      <c r="CP50" s="65">
        <v>6.55</v>
      </c>
      <c r="CQ50" s="65">
        <v>5.51</v>
      </c>
      <c r="CR50" s="65">
        <v>1.93</v>
      </c>
      <c r="CS50" s="65">
        <v>0.38981336965555391</v>
      </c>
      <c r="CT50" s="65">
        <v>0.47</v>
      </c>
      <c r="CU50" s="65">
        <v>1</v>
      </c>
      <c r="CV50" s="65">
        <v>0.5</v>
      </c>
      <c r="CW50" s="65">
        <v>0.8</v>
      </c>
      <c r="CX50" s="65">
        <v>0.52207282913165454</v>
      </c>
      <c r="CY50" s="65">
        <v>0.92795241037004594</v>
      </c>
      <c r="CZ50" s="65">
        <v>1.360308394412975</v>
      </c>
      <c r="DA50" s="65">
        <v>1.4083333333333332</v>
      </c>
      <c r="DB50" s="65">
        <v>16.958451968561203</v>
      </c>
      <c r="DC50" s="65">
        <v>1.8742029771606161</v>
      </c>
      <c r="DD50" s="65">
        <v>8.0910861693726943</v>
      </c>
      <c r="DE50" s="65">
        <v>2.63</v>
      </c>
      <c r="DF50" s="65">
        <v>8.8000000000000007</v>
      </c>
      <c r="DG50" s="65">
        <v>6.1010540467868992</v>
      </c>
      <c r="DH50" s="65">
        <v>4.0410594245763605</v>
      </c>
      <c r="DI50" s="65">
        <v>20.023333333333319</v>
      </c>
      <c r="DJ50" s="65">
        <v>7.8769230769230703</v>
      </c>
      <c r="DK50" s="65">
        <v>10.174161657883483</v>
      </c>
      <c r="DL50" s="65">
        <v>1.6250199978551296</v>
      </c>
      <c r="DM50" s="65">
        <v>10.305736152537728</v>
      </c>
      <c r="DN50" s="65">
        <v>53.942897943639053</v>
      </c>
      <c r="DO50" s="42"/>
    </row>
    <row r="51" spans="2:119">
      <c r="B51" s="23"/>
      <c r="C51" s="67">
        <v>20</v>
      </c>
      <c r="D51" s="64">
        <f t="shared" si="2"/>
        <v>20.200900000000001</v>
      </c>
      <c r="E51" s="67">
        <v>2009</v>
      </c>
      <c r="F51" s="68">
        <v>98.372916036466748</v>
      </c>
      <c r="G51" s="68">
        <v>96.804647785039933</v>
      </c>
      <c r="H51" s="68">
        <v>2.4626666666666668</v>
      </c>
      <c r="I51" s="68">
        <v>19.96</v>
      </c>
      <c r="J51" s="68">
        <v>19.7</v>
      </c>
      <c r="K51" s="68">
        <v>22</v>
      </c>
      <c r="L51" s="68">
        <v>23.05</v>
      </c>
      <c r="M51" s="68">
        <v>20.399999999999999</v>
      </c>
      <c r="N51" s="68">
        <v>35</v>
      </c>
      <c r="O51" s="68">
        <v>28.38</v>
      </c>
      <c r="P51" s="68">
        <v>22</v>
      </c>
      <c r="Q51" s="68">
        <v>47</v>
      </c>
      <c r="R51" s="68">
        <v>29</v>
      </c>
      <c r="S51" s="68">
        <v>25.5</v>
      </c>
      <c r="T51" s="68">
        <v>20.599999999999998</v>
      </c>
      <c r="U51" s="68">
        <v>26</v>
      </c>
      <c r="V51" s="68">
        <v>28.33</v>
      </c>
      <c r="W51" s="68">
        <v>27.400000000000002</v>
      </c>
      <c r="X51" s="69">
        <v>1900</v>
      </c>
      <c r="Y51" s="68">
        <v>20</v>
      </c>
      <c r="Z51" s="68">
        <v>13</v>
      </c>
      <c r="AA51" s="68">
        <v>1.4</v>
      </c>
      <c r="AB51" s="68">
        <v>19.600000000000001</v>
      </c>
      <c r="AC51" s="68">
        <v>13</v>
      </c>
      <c r="AD51" s="68">
        <v>1.1000000000000001</v>
      </c>
      <c r="AE51" s="68">
        <v>19.3</v>
      </c>
      <c r="AF51" s="68">
        <v>12</v>
      </c>
      <c r="AG51" s="68">
        <v>1.1000000000000001</v>
      </c>
      <c r="AH51" s="68">
        <v>19.3</v>
      </c>
      <c r="AI51" s="68">
        <v>15</v>
      </c>
      <c r="AJ51" s="68">
        <v>0.8</v>
      </c>
      <c r="AK51" s="68">
        <v>35</v>
      </c>
      <c r="AL51" s="68">
        <v>17</v>
      </c>
      <c r="AM51" s="68">
        <v>0.3</v>
      </c>
      <c r="AN51" s="68">
        <v>8.6999999999999993</v>
      </c>
      <c r="AO51" s="68">
        <v>9.25</v>
      </c>
      <c r="AP51" s="68">
        <v>4.53</v>
      </c>
      <c r="AQ51" s="68">
        <v>4.57</v>
      </c>
      <c r="AR51" s="68">
        <v>9.5399999999999991</v>
      </c>
      <c r="AS51" s="68">
        <v>4.6100000000000003</v>
      </c>
      <c r="AT51" s="68">
        <v>5.72</v>
      </c>
      <c r="AU51" s="68">
        <v>4.55</v>
      </c>
      <c r="AV51" s="68">
        <v>5.64</v>
      </c>
      <c r="AW51" s="68">
        <v>8.43</v>
      </c>
      <c r="AX51" s="68">
        <v>4.9707104209486879</v>
      </c>
      <c r="AY51" s="68">
        <v>9.33</v>
      </c>
      <c r="AZ51" s="68">
        <v>9.33</v>
      </c>
      <c r="BA51" s="68">
        <v>13.568080645161292</v>
      </c>
      <c r="BB51" s="68"/>
      <c r="BC51" s="68"/>
      <c r="BD51" s="68"/>
      <c r="BE51" s="68">
        <v>6.2704914578869477</v>
      </c>
      <c r="BF51" s="68">
        <v>5.0513354647721052</v>
      </c>
      <c r="BG51" s="68">
        <v>8.9699677519452976</v>
      </c>
      <c r="BH51" s="68">
        <v>6.75</v>
      </c>
      <c r="BI51" s="68">
        <v>9</v>
      </c>
      <c r="BJ51" s="68">
        <v>7.16</v>
      </c>
      <c r="BK51" s="68">
        <v>10.18</v>
      </c>
      <c r="BL51" s="68">
        <v>12.29</v>
      </c>
      <c r="BM51" s="68">
        <v>12.86</v>
      </c>
      <c r="BN51" s="68">
        <v>13</v>
      </c>
      <c r="BO51" s="68">
        <v>12.859001927203323</v>
      </c>
      <c r="BP51" s="68">
        <v>11.37473471387867</v>
      </c>
      <c r="BQ51" s="68">
        <v>12.98</v>
      </c>
      <c r="BR51" s="68">
        <v>12.83</v>
      </c>
      <c r="BS51" s="68">
        <v>13.28</v>
      </c>
      <c r="BT51" s="68">
        <v>14.14</v>
      </c>
      <c r="BU51" s="68">
        <v>12.29</v>
      </c>
      <c r="BV51" s="68">
        <v>13.25</v>
      </c>
      <c r="BW51" s="68">
        <v>12.6</v>
      </c>
      <c r="BX51" s="68">
        <v>4.38</v>
      </c>
      <c r="BY51" s="68">
        <v>0.94</v>
      </c>
      <c r="BZ51" s="68">
        <v>0.69236559139785925</v>
      </c>
      <c r="CA51" s="68">
        <v>9.56</v>
      </c>
      <c r="CB51" s="68">
        <v>11.28</v>
      </c>
      <c r="CC51" s="68">
        <v>8.25</v>
      </c>
      <c r="CD51" s="68">
        <v>9</v>
      </c>
      <c r="CE51" s="68">
        <v>15.939809914012415</v>
      </c>
      <c r="CF51" s="68">
        <v>0.71101296339674414</v>
      </c>
      <c r="CG51" s="68" t="s">
        <v>202</v>
      </c>
      <c r="CH51" s="68">
        <v>58.165242945822854</v>
      </c>
      <c r="CI51" s="68" t="s">
        <v>202</v>
      </c>
      <c r="CJ51" s="68">
        <v>4.8579999999999997</v>
      </c>
      <c r="CK51" s="68">
        <v>3.2859353748050166</v>
      </c>
      <c r="CL51" s="68">
        <v>1.2201278216656952</v>
      </c>
      <c r="CM51" s="68">
        <v>23.786747128228313</v>
      </c>
      <c r="CN51" s="68">
        <v>34.524333997017074</v>
      </c>
      <c r="CO51" s="68">
        <v>6.41</v>
      </c>
      <c r="CP51" s="68">
        <v>6.47</v>
      </c>
      <c r="CQ51" s="68">
        <v>4.6900000000000004</v>
      </c>
      <c r="CR51" s="68">
        <v>2.39</v>
      </c>
      <c r="CS51" s="68">
        <v>0.5</v>
      </c>
      <c r="CT51" s="68">
        <v>0.47</v>
      </c>
      <c r="CU51" s="68">
        <v>0.86615000942330056</v>
      </c>
      <c r="CV51" s="68">
        <v>0.35</v>
      </c>
      <c r="CW51" s="68">
        <v>0.70500000000000007</v>
      </c>
      <c r="CX51" s="68">
        <v>0.52207282913165454</v>
      </c>
      <c r="CY51" s="68">
        <v>0.92795241037004605</v>
      </c>
      <c r="CZ51" s="68">
        <v>1.360308394412975</v>
      </c>
      <c r="DA51" s="68">
        <v>1.2791666666666666</v>
      </c>
      <c r="DB51" s="68">
        <v>16.305634645707467</v>
      </c>
      <c r="DC51" s="68">
        <v>1.9428019847737441</v>
      </c>
      <c r="DD51" s="68">
        <v>8.1607241129151298</v>
      </c>
      <c r="DE51" s="68">
        <v>2.94</v>
      </c>
      <c r="DF51" s="68">
        <v>9.8000000000000007</v>
      </c>
      <c r="DG51" s="68">
        <v>6.1010540467868992</v>
      </c>
      <c r="DH51" s="68">
        <v>4.0410594245763605</v>
      </c>
      <c r="DI51" s="68">
        <v>20.023333333333319</v>
      </c>
      <c r="DJ51" s="68">
        <v>7.8769230769230685</v>
      </c>
      <c r="DK51" s="68">
        <v>10.174161657883481</v>
      </c>
      <c r="DL51" s="68">
        <v>1.6250199978551301</v>
      </c>
      <c r="DM51" s="68">
        <v>9.33</v>
      </c>
      <c r="DN51" s="68">
        <v>53.942897943639039</v>
      </c>
      <c r="DO51" s="42"/>
    </row>
    <row r="52" spans="2:119">
      <c r="B52" s="23"/>
      <c r="C52" s="67">
        <v>20</v>
      </c>
      <c r="D52" s="64">
        <f t="shared" si="2"/>
        <v>20.2013</v>
      </c>
      <c r="E52" s="67">
        <v>2013</v>
      </c>
      <c r="F52" s="68">
        <v>105.38268482732154</v>
      </c>
      <c r="G52" s="68">
        <v>114.54248366013071</v>
      </c>
      <c r="H52" s="68">
        <v>3.9103368333333335</v>
      </c>
      <c r="I52" s="68">
        <v>23.06</v>
      </c>
      <c r="J52" s="68">
        <v>22.2</v>
      </c>
      <c r="K52" s="68">
        <v>22</v>
      </c>
      <c r="L52" s="68">
        <v>24.69</v>
      </c>
      <c r="M52" s="68">
        <v>22.1</v>
      </c>
      <c r="N52" s="68">
        <v>33</v>
      </c>
      <c r="O52" s="68">
        <v>33.5</v>
      </c>
      <c r="P52" s="68">
        <v>21.5</v>
      </c>
      <c r="Q52" s="68">
        <v>69</v>
      </c>
      <c r="R52" s="68">
        <v>37</v>
      </c>
      <c r="S52" s="68">
        <v>33.25</v>
      </c>
      <c r="T52" s="68">
        <v>21.2</v>
      </c>
      <c r="U52" s="68">
        <v>28.5</v>
      </c>
      <c r="V52" s="68">
        <v>31.83</v>
      </c>
      <c r="W52" s="68">
        <v>24.566666666666659</v>
      </c>
      <c r="X52" s="69">
        <v>1700</v>
      </c>
      <c r="Y52" s="68">
        <v>21.6</v>
      </c>
      <c r="Z52" s="68">
        <v>15</v>
      </c>
      <c r="AA52" s="68">
        <v>1</v>
      </c>
      <c r="AB52" s="68">
        <v>22.2</v>
      </c>
      <c r="AC52" s="68">
        <v>15</v>
      </c>
      <c r="AD52" s="68">
        <v>1</v>
      </c>
      <c r="AE52" s="68">
        <v>21.7</v>
      </c>
      <c r="AF52" s="68">
        <v>14</v>
      </c>
      <c r="AG52" s="68">
        <v>1</v>
      </c>
      <c r="AH52" s="68">
        <v>19.799999999999997</v>
      </c>
      <c r="AI52" s="68">
        <v>17</v>
      </c>
      <c r="AJ52" s="68">
        <v>0.8</v>
      </c>
      <c r="AK52" s="68">
        <v>42.1</v>
      </c>
      <c r="AL52" s="68">
        <v>16</v>
      </c>
      <c r="AM52" s="68">
        <v>0.9</v>
      </c>
      <c r="AN52" s="68">
        <v>10.663795086251961</v>
      </c>
      <c r="AO52" s="68">
        <v>9.44</v>
      </c>
      <c r="AP52" s="68">
        <v>5.54</v>
      </c>
      <c r="AQ52" s="68">
        <v>5.25</v>
      </c>
      <c r="AR52" s="68">
        <v>9.2100000000000009</v>
      </c>
      <c r="AS52" s="68">
        <v>5.22</v>
      </c>
      <c r="AT52" s="68">
        <v>7.67</v>
      </c>
      <c r="AU52" s="68">
        <v>5.52</v>
      </c>
      <c r="AV52" s="68">
        <v>7.67</v>
      </c>
      <c r="AW52" s="68">
        <v>10.94</v>
      </c>
      <c r="AX52" s="68">
        <v>10.94</v>
      </c>
      <c r="AY52" s="68">
        <v>13</v>
      </c>
      <c r="AZ52" s="68">
        <v>11.329999999999998</v>
      </c>
      <c r="BA52" s="68">
        <v>12.38</v>
      </c>
      <c r="BB52" s="68"/>
      <c r="BC52" s="68"/>
      <c r="BD52" s="68"/>
      <c r="BE52" s="68">
        <v>9.4</v>
      </c>
      <c r="BF52" s="68">
        <v>8.25</v>
      </c>
      <c r="BG52" s="68">
        <v>14.13</v>
      </c>
      <c r="BH52" s="68">
        <v>8</v>
      </c>
      <c r="BI52" s="68">
        <v>8.75</v>
      </c>
      <c r="BJ52" s="68">
        <v>8.42</v>
      </c>
      <c r="BK52" s="68">
        <v>12.61</v>
      </c>
      <c r="BL52" s="68">
        <v>15.17</v>
      </c>
      <c r="BM52" s="68">
        <v>15.4</v>
      </c>
      <c r="BN52" s="68">
        <v>13.75</v>
      </c>
      <c r="BO52" s="68">
        <v>16</v>
      </c>
      <c r="BP52" s="68">
        <v>14.244999999999999</v>
      </c>
      <c r="BQ52" s="68">
        <v>15.5</v>
      </c>
      <c r="BR52" s="68">
        <v>15.25</v>
      </c>
      <c r="BS52" s="68">
        <v>15.25</v>
      </c>
      <c r="BT52" s="68">
        <v>16.2</v>
      </c>
      <c r="BU52" s="68">
        <v>13.85</v>
      </c>
      <c r="BV52" s="68">
        <v>15.25</v>
      </c>
      <c r="BW52" s="68">
        <v>14.91</v>
      </c>
      <c r="BX52" s="68">
        <v>4.92</v>
      </c>
      <c r="BY52" s="68">
        <v>1.1399999999999999</v>
      </c>
      <c r="BZ52" s="68">
        <v>1.1700000000000002</v>
      </c>
      <c r="CA52" s="68">
        <v>14.164999999999999</v>
      </c>
      <c r="CB52" s="68">
        <v>12.54</v>
      </c>
      <c r="CC52" s="68">
        <v>16.060497287522605</v>
      </c>
      <c r="CD52" s="68">
        <v>14.63</v>
      </c>
      <c r="CE52" s="68">
        <v>14.7</v>
      </c>
      <c r="CF52" s="68">
        <v>0.83</v>
      </c>
      <c r="CG52" s="68" t="s">
        <v>202</v>
      </c>
      <c r="CH52" s="70">
        <v>68.823052840434428</v>
      </c>
      <c r="CI52" s="68" t="s">
        <v>202</v>
      </c>
      <c r="CJ52" s="68">
        <v>3</v>
      </c>
      <c r="CK52" s="68">
        <v>9.44</v>
      </c>
      <c r="CL52" s="68">
        <v>1.84</v>
      </c>
      <c r="CM52" s="68">
        <v>22.34</v>
      </c>
      <c r="CN52" s="68">
        <v>31.25</v>
      </c>
      <c r="CO52" s="68">
        <v>8.9499999999999993</v>
      </c>
      <c r="CP52" s="68">
        <v>7.88</v>
      </c>
      <c r="CQ52" s="68">
        <v>4.32</v>
      </c>
      <c r="CR52" s="68">
        <v>3.25</v>
      </c>
      <c r="CS52" s="68">
        <v>0.37</v>
      </c>
      <c r="CT52" s="68">
        <v>0.38</v>
      </c>
      <c r="CU52" s="68">
        <v>0.69</v>
      </c>
      <c r="CV52" s="68">
        <v>0.33</v>
      </c>
      <c r="CW52" s="68">
        <v>0.72</v>
      </c>
      <c r="CX52" s="68">
        <v>0.69</v>
      </c>
      <c r="CY52" s="68">
        <v>1.17</v>
      </c>
      <c r="CZ52" s="68">
        <v>1.8468461538461536</v>
      </c>
      <c r="DA52" s="68">
        <v>1.49</v>
      </c>
      <c r="DB52" s="70">
        <f>DB51</f>
        <v>16.305634645707467</v>
      </c>
      <c r="DC52" s="70">
        <f>DC51</f>
        <v>1.9428019847737441</v>
      </c>
      <c r="DD52" s="70">
        <f>DD51</f>
        <v>8.1607241129151298</v>
      </c>
      <c r="DE52" s="68">
        <v>2.94</v>
      </c>
      <c r="DF52" s="68">
        <v>9.8000000000000007</v>
      </c>
      <c r="DG52" s="70">
        <f>DG51</f>
        <v>6.1010540467868992</v>
      </c>
      <c r="DH52" s="70">
        <f>DH51</f>
        <v>4.0410594245763605</v>
      </c>
      <c r="DI52" s="68">
        <v>32.85</v>
      </c>
      <c r="DJ52" s="68">
        <v>6.6</v>
      </c>
      <c r="DK52" s="68">
        <v>19</v>
      </c>
      <c r="DL52" s="68">
        <v>2.1</v>
      </c>
      <c r="DM52" s="68">
        <v>13.17</v>
      </c>
      <c r="DN52" s="68">
        <v>70</v>
      </c>
      <c r="DO52" s="42"/>
    </row>
    <row r="53" spans="2:119">
      <c r="B53" s="23"/>
      <c r="C53" s="42">
        <v>30</v>
      </c>
      <c r="D53" s="64">
        <f t="shared" si="2"/>
        <v>30.199000000000002</v>
      </c>
      <c r="E53" s="42">
        <v>1990</v>
      </c>
      <c r="F53" s="65">
        <v>66.341299060295071</v>
      </c>
      <c r="G53" s="65">
        <v>43.572984749455337</v>
      </c>
      <c r="H53" s="65">
        <v>1.0866666666666667</v>
      </c>
      <c r="I53" s="65">
        <v>11.96</v>
      </c>
      <c r="J53" s="65">
        <v>11.799999999999999</v>
      </c>
      <c r="K53" s="65">
        <v>20</v>
      </c>
      <c r="L53" s="65">
        <v>12.39</v>
      </c>
      <c r="M53" s="65">
        <v>11.899999999999999</v>
      </c>
      <c r="N53" s="65">
        <v>32</v>
      </c>
      <c r="O53" s="65">
        <v>18.327810424118546</v>
      </c>
      <c r="P53" s="65">
        <v>14.729960617994548</v>
      </c>
      <c r="Q53" s="65">
        <v>51.381803493890743</v>
      </c>
      <c r="R53" s="65">
        <v>22</v>
      </c>
      <c r="S53" s="65">
        <v>19.43</v>
      </c>
      <c r="T53" s="65">
        <v>11.799999999999999</v>
      </c>
      <c r="U53" s="65">
        <v>27</v>
      </c>
      <c r="V53" s="65">
        <v>13</v>
      </c>
      <c r="W53" s="65">
        <v>11</v>
      </c>
      <c r="X53" s="66">
        <v>768</v>
      </c>
      <c r="Y53" s="65">
        <v>11.7</v>
      </c>
      <c r="Z53" s="65">
        <v>10</v>
      </c>
      <c r="AA53" s="65">
        <v>0.8</v>
      </c>
      <c r="AB53" s="65">
        <v>11.4</v>
      </c>
      <c r="AC53" s="65">
        <v>8</v>
      </c>
      <c r="AD53" s="65">
        <v>0.7</v>
      </c>
      <c r="AE53" s="65">
        <v>10.5</v>
      </c>
      <c r="AF53" s="65">
        <v>8</v>
      </c>
      <c r="AG53" s="65">
        <v>0.7</v>
      </c>
      <c r="AH53" s="65">
        <v>11.1</v>
      </c>
      <c r="AI53" s="65">
        <v>8</v>
      </c>
      <c r="AJ53" s="65">
        <v>0.5</v>
      </c>
      <c r="AK53" s="65">
        <v>15.4</v>
      </c>
      <c r="AL53" s="65">
        <v>10</v>
      </c>
      <c r="AM53" s="65">
        <v>0.5</v>
      </c>
      <c r="AN53" s="65">
        <v>5.4</v>
      </c>
      <c r="AO53" s="65">
        <v>3.88</v>
      </c>
      <c r="AP53" s="65">
        <v>2.93</v>
      </c>
      <c r="AQ53" s="65">
        <v>3.23</v>
      </c>
      <c r="AR53" s="65">
        <v>4.9400000000000004</v>
      </c>
      <c r="AS53" s="65">
        <v>3.35</v>
      </c>
      <c r="AT53" s="65">
        <v>3.8366666666666664</v>
      </c>
      <c r="AU53" s="65">
        <v>3.37</v>
      </c>
      <c r="AV53" s="65">
        <v>3.47</v>
      </c>
      <c r="AW53" s="65">
        <v>4.6399999999999997</v>
      </c>
      <c r="AX53" s="65">
        <v>5</v>
      </c>
      <c r="AY53" s="65">
        <v>4.79</v>
      </c>
      <c r="AZ53" s="65">
        <v>5.27</v>
      </c>
      <c r="BA53" s="65">
        <v>6.53</v>
      </c>
      <c r="BB53" s="65"/>
      <c r="BC53" s="65"/>
      <c r="BD53" s="65"/>
      <c r="BE53" s="65">
        <v>3.3</v>
      </c>
      <c r="BF53" s="65">
        <v>3.79</v>
      </c>
      <c r="BG53" s="65">
        <v>6.5138944365192586</v>
      </c>
      <c r="BH53" s="65">
        <v>3.81</v>
      </c>
      <c r="BI53" s="65">
        <v>4.67</v>
      </c>
      <c r="BJ53" s="65">
        <v>4.51</v>
      </c>
      <c r="BK53" s="65">
        <v>4.8</v>
      </c>
      <c r="BL53" s="65">
        <v>5.62</v>
      </c>
      <c r="BM53" s="65">
        <v>5.93</v>
      </c>
      <c r="BN53" s="65">
        <v>5.87</v>
      </c>
      <c r="BO53" s="65">
        <v>7.17</v>
      </c>
      <c r="BP53" s="65">
        <v>7</v>
      </c>
      <c r="BQ53" s="65">
        <v>5.79</v>
      </c>
      <c r="BR53" s="65">
        <v>6.08</v>
      </c>
      <c r="BS53" s="65">
        <v>6.42</v>
      </c>
      <c r="BT53" s="65">
        <v>6.58</v>
      </c>
      <c r="BU53" s="65">
        <v>7.1</v>
      </c>
      <c r="BV53" s="65">
        <v>9.6533333333332241</v>
      </c>
      <c r="BW53" s="65">
        <v>7.22</v>
      </c>
      <c r="BX53" s="65">
        <v>2.37</v>
      </c>
      <c r="BY53" s="65">
        <v>0.44</v>
      </c>
      <c r="BZ53" s="65">
        <v>0.5</v>
      </c>
      <c r="CA53" s="65">
        <v>7.41</v>
      </c>
      <c r="CB53" s="65">
        <v>6.9366666666665839</v>
      </c>
      <c r="CC53" s="65">
        <v>7.23</v>
      </c>
      <c r="CD53" s="65">
        <v>8.2315396458813002</v>
      </c>
      <c r="CE53" s="65">
        <v>11.74</v>
      </c>
      <c r="CF53" s="65">
        <v>0.3</v>
      </c>
      <c r="CG53" s="65">
        <v>7.29</v>
      </c>
      <c r="CH53" s="65">
        <v>49.21</v>
      </c>
      <c r="CI53" s="65">
        <v>27</v>
      </c>
      <c r="CJ53" s="65">
        <v>2.46</v>
      </c>
      <c r="CK53" s="65">
        <v>4.5681917611756235</v>
      </c>
      <c r="CL53" s="65">
        <v>0.67</v>
      </c>
      <c r="CM53" s="65">
        <v>15.613690198909152</v>
      </c>
      <c r="CN53" s="65">
        <v>21.06</v>
      </c>
      <c r="CO53" s="65">
        <v>4.7212698412698417</v>
      </c>
      <c r="CP53" s="65">
        <v>3.92</v>
      </c>
      <c r="CQ53" s="65">
        <v>2.5099999999999998</v>
      </c>
      <c r="CR53" s="65">
        <v>2.1233333333332998</v>
      </c>
      <c r="CS53" s="65">
        <v>0.31</v>
      </c>
      <c r="CT53" s="65">
        <v>0.28000000000000003</v>
      </c>
      <c r="CU53" s="65">
        <v>0.59</v>
      </c>
      <c r="CV53" s="65">
        <v>0.25</v>
      </c>
      <c r="CW53" s="65">
        <v>0.35</v>
      </c>
      <c r="CX53" s="65">
        <v>0.54</v>
      </c>
      <c r="CY53" s="65">
        <v>0.72</v>
      </c>
      <c r="CZ53" s="65">
        <v>1.0789448209099723</v>
      </c>
      <c r="DA53" s="65">
        <v>0.45</v>
      </c>
      <c r="DB53" s="65">
        <v>12.434517647058824</v>
      </c>
      <c r="DC53" s="65">
        <v>1.2287294117647058</v>
      </c>
      <c r="DD53" s="65">
        <v>7.1049411764705885</v>
      </c>
      <c r="DE53" s="65">
        <v>1.44</v>
      </c>
      <c r="DF53" s="65">
        <v>13</v>
      </c>
      <c r="DG53" s="65">
        <v>4.1401747781661777</v>
      </c>
      <c r="DH53" s="65">
        <v>5.8208389351976297</v>
      </c>
      <c r="DI53" s="65">
        <v>12</v>
      </c>
      <c r="DJ53" s="65">
        <v>6</v>
      </c>
      <c r="DK53" s="65">
        <v>9.9746583234461568</v>
      </c>
      <c r="DL53" s="65">
        <v>0.99767555559107113</v>
      </c>
      <c r="DM53" s="65">
        <v>6.46</v>
      </c>
      <c r="DN53" s="65">
        <v>25</v>
      </c>
      <c r="DO53" s="42"/>
    </row>
    <row r="54" spans="2:119">
      <c r="B54" s="23"/>
      <c r="C54" s="42">
        <v>30</v>
      </c>
      <c r="D54" s="64">
        <f t="shared" si="2"/>
        <v>30.199100000000001</v>
      </c>
      <c r="E54" s="42">
        <v>1991</v>
      </c>
      <c r="F54" s="65">
        <v>68.518040318038857</v>
      </c>
      <c r="G54" s="65">
        <v>44.444444444444443</v>
      </c>
      <c r="H54" s="65">
        <v>1.0906666666666667</v>
      </c>
      <c r="I54" s="65">
        <v>11.63</v>
      </c>
      <c r="J54" s="65">
        <v>11.600000000000001</v>
      </c>
      <c r="K54" s="65">
        <v>20</v>
      </c>
      <c r="L54" s="65">
        <v>11.63</v>
      </c>
      <c r="M54" s="65">
        <v>11.700000000000001</v>
      </c>
      <c r="N54" s="65">
        <v>26</v>
      </c>
      <c r="O54" s="65">
        <v>18.215443706353263</v>
      </c>
      <c r="P54" s="65">
        <v>14.159921235989097</v>
      </c>
      <c r="Q54" s="65">
        <v>52.763606987781486</v>
      </c>
      <c r="R54" s="65">
        <v>22</v>
      </c>
      <c r="S54" s="65">
        <v>22</v>
      </c>
      <c r="T54" s="65">
        <v>12.825093632958804</v>
      </c>
      <c r="U54" s="65">
        <v>24.31460674157303</v>
      </c>
      <c r="V54" s="65">
        <v>17.329999999999998</v>
      </c>
      <c r="W54" s="65">
        <v>11.174999999999999</v>
      </c>
      <c r="X54" s="66">
        <v>864</v>
      </c>
      <c r="Y54" s="65">
        <v>11.3</v>
      </c>
      <c r="Z54" s="65">
        <v>11</v>
      </c>
      <c r="AA54" s="65">
        <v>1.7</v>
      </c>
      <c r="AB54" s="65">
        <v>10.8</v>
      </c>
      <c r="AC54" s="65">
        <v>12</v>
      </c>
      <c r="AD54" s="65">
        <v>0.9</v>
      </c>
      <c r="AE54" s="65">
        <v>9.4</v>
      </c>
      <c r="AF54" s="65">
        <v>16</v>
      </c>
      <c r="AG54" s="65">
        <v>0.81111111111111123</v>
      </c>
      <c r="AH54" s="65">
        <v>10.8</v>
      </c>
      <c r="AI54" s="65">
        <v>10</v>
      </c>
      <c r="AJ54" s="65">
        <v>0.98201476748434446</v>
      </c>
      <c r="AK54" s="65">
        <v>12.2</v>
      </c>
      <c r="AL54" s="65">
        <v>11</v>
      </c>
      <c r="AM54" s="65">
        <v>1</v>
      </c>
      <c r="AN54" s="65">
        <v>5.68</v>
      </c>
      <c r="AO54" s="65">
        <v>4.6900000000000004</v>
      </c>
      <c r="AP54" s="65">
        <v>3.15</v>
      </c>
      <c r="AQ54" s="65">
        <v>3.42</v>
      </c>
      <c r="AR54" s="65">
        <v>5.16</v>
      </c>
      <c r="AS54" s="65">
        <v>3.26</v>
      </c>
      <c r="AT54" s="65">
        <v>3.8366666666666664</v>
      </c>
      <c r="AU54" s="65">
        <v>3.38</v>
      </c>
      <c r="AV54" s="65">
        <v>3.33</v>
      </c>
      <c r="AW54" s="65">
        <v>4.68</v>
      </c>
      <c r="AX54" s="65">
        <v>4.78</v>
      </c>
      <c r="AY54" s="65">
        <v>5.16</v>
      </c>
      <c r="AZ54" s="65">
        <v>5.44</v>
      </c>
      <c r="BA54" s="65">
        <v>6.91</v>
      </c>
      <c r="BB54" s="65"/>
      <c r="BC54" s="65"/>
      <c r="BD54" s="65"/>
      <c r="BE54" s="65">
        <v>4.1900000000000004</v>
      </c>
      <c r="BF54" s="65">
        <v>4</v>
      </c>
      <c r="BG54" s="65">
        <v>6.3</v>
      </c>
      <c r="BH54" s="65">
        <v>4.21</v>
      </c>
      <c r="BI54" s="65">
        <v>4.6100000000000003</v>
      </c>
      <c r="BJ54" s="65">
        <v>4.6900000000000004</v>
      </c>
      <c r="BK54" s="65">
        <v>5.0199999999999996</v>
      </c>
      <c r="BL54" s="65">
        <v>5.4</v>
      </c>
      <c r="BM54" s="65">
        <v>6.09</v>
      </c>
      <c r="BN54" s="65">
        <v>5.67</v>
      </c>
      <c r="BO54" s="65">
        <v>7.04</v>
      </c>
      <c r="BP54" s="65">
        <v>5.72</v>
      </c>
      <c r="BQ54" s="65">
        <v>5.81</v>
      </c>
      <c r="BR54" s="65">
        <v>5.96</v>
      </c>
      <c r="BS54" s="65">
        <v>6.83</v>
      </c>
      <c r="BT54" s="65">
        <v>6.17</v>
      </c>
      <c r="BU54" s="65">
        <v>7.13</v>
      </c>
      <c r="BV54" s="65">
        <v>9.6533333333332259</v>
      </c>
      <c r="BW54" s="65">
        <v>7.49</v>
      </c>
      <c r="BX54" s="65">
        <v>2.31</v>
      </c>
      <c r="BY54" s="65">
        <v>0.42</v>
      </c>
      <c r="BZ54" s="65">
        <v>0.5</v>
      </c>
      <c r="CA54" s="65">
        <v>7.35</v>
      </c>
      <c r="CB54" s="65">
        <v>6.9366666666665857</v>
      </c>
      <c r="CC54" s="65">
        <v>7.99</v>
      </c>
      <c r="CD54" s="65">
        <v>8.2315396458813019</v>
      </c>
      <c r="CE54" s="65">
        <v>12.52</v>
      </c>
      <c r="CF54" s="65">
        <v>0.3</v>
      </c>
      <c r="CG54" s="65">
        <v>6.5</v>
      </c>
      <c r="CH54" s="65">
        <v>46.45</v>
      </c>
      <c r="CI54" s="65">
        <v>25.17</v>
      </c>
      <c r="CJ54" s="65">
        <v>2.72</v>
      </c>
      <c r="CK54" s="65">
        <v>4.360931462645155</v>
      </c>
      <c r="CL54" s="65">
        <v>0.8</v>
      </c>
      <c r="CM54" s="65">
        <v>17.59</v>
      </c>
      <c r="CN54" s="65">
        <v>20</v>
      </c>
      <c r="CO54" s="65">
        <v>4.97</v>
      </c>
      <c r="CP54" s="65">
        <v>4.21</v>
      </c>
      <c r="CQ54" s="65">
        <v>2.36</v>
      </c>
      <c r="CR54" s="65">
        <v>2.1233333333333002</v>
      </c>
      <c r="CS54" s="65">
        <v>0.28000000000000003</v>
      </c>
      <c r="CT54" s="65">
        <v>0.26</v>
      </c>
      <c r="CU54" s="65">
        <v>0.55000000000000004</v>
      </c>
      <c r="CV54" s="65">
        <v>0.23</v>
      </c>
      <c r="CW54" s="65">
        <v>0.39</v>
      </c>
      <c r="CX54" s="65">
        <v>0.36</v>
      </c>
      <c r="CY54" s="65">
        <v>0.79</v>
      </c>
      <c r="CZ54" s="65">
        <v>1.1088120591896018</v>
      </c>
      <c r="DA54" s="65">
        <v>0.69</v>
      </c>
      <c r="DB54" s="65">
        <v>11.17</v>
      </c>
      <c r="DC54" s="65">
        <v>1.1499999999999999</v>
      </c>
      <c r="DD54" s="65">
        <v>6.7</v>
      </c>
      <c r="DE54" s="65">
        <v>1.42</v>
      </c>
      <c r="DF54" s="65">
        <v>9.6999999999999993</v>
      </c>
      <c r="DG54" s="65">
        <v>5.0154369454154368</v>
      </c>
      <c r="DH54" s="65">
        <v>6.5020973379940825</v>
      </c>
      <c r="DI54" s="65">
        <v>15.83</v>
      </c>
      <c r="DJ54" s="65">
        <v>6.7</v>
      </c>
      <c r="DK54" s="65">
        <v>13</v>
      </c>
      <c r="DL54" s="65">
        <v>1</v>
      </c>
      <c r="DM54" s="65">
        <v>6.69</v>
      </c>
      <c r="DN54" s="65">
        <v>40</v>
      </c>
      <c r="DO54" s="42"/>
    </row>
    <row r="55" spans="2:119">
      <c r="B55" s="23"/>
      <c r="C55" s="42">
        <v>30</v>
      </c>
      <c r="D55" s="64">
        <f t="shared" si="2"/>
        <v>30.199200000000001</v>
      </c>
      <c r="E55" s="42">
        <v>1992</v>
      </c>
      <c r="F55" s="65">
        <v>70.329327106343314</v>
      </c>
      <c r="G55" s="65">
        <v>45.315904139433549</v>
      </c>
      <c r="H55" s="65">
        <v>1.1164999999999998</v>
      </c>
      <c r="I55" s="65">
        <v>11.99</v>
      </c>
      <c r="J55" s="65">
        <v>11.899999999999999</v>
      </c>
      <c r="K55" s="65">
        <v>21</v>
      </c>
      <c r="L55" s="65">
        <v>12.53</v>
      </c>
      <c r="M55" s="65">
        <v>11.899999999999999</v>
      </c>
      <c r="N55" s="65">
        <v>31</v>
      </c>
      <c r="O55" s="65">
        <v>19.329999999999998</v>
      </c>
      <c r="P55" s="65">
        <v>13.584822780975466</v>
      </c>
      <c r="Q55" s="65">
        <v>52.218115722508337</v>
      </c>
      <c r="R55" s="65">
        <v>23</v>
      </c>
      <c r="S55" s="65">
        <v>19.97</v>
      </c>
      <c r="T55" s="65">
        <v>13</v>
      </c>
      <c r="U55" s="65">
        <v>20</v>
      </c>
      <c r="V55" s="65">
        <v>17</v>
      </c>
      <c r="W55" s="65">
        <v>11.508333333333333</v>
      </c>
      <c r="X55" s="66">
        <v>896</v>
      </c>
      <c r="Y55" s="65">
        <v>11.5</v>
      </c>
      <c r="Z55" s="65">
        <v>11</v>
      </c>
      <c r="AA55" s="65">
        <v>0.7</v>
      </c>
      <c r="AB55" s="65">
        <v>11.4</v>
      </c>
      <c r="AC55" s="65">
        <v>11</v>
      </c>
      <c r="AD55" s="65">
        <v>0.5</v>
      </c>
      <c r="AE55" s="65">
        <v>13.6</v>
      </c>
      <c r="AF55" s="65">
        <v>10</v>
      </c>
      <c r="AG55" s="65">
        <v>0.5</v>
      </c>
      <c r="AH55" s="65">
        <v>9.3000000000000007</v>
      </c>
      <c r="AI55" s="65">
        <v>13</v>
      </c>
      <c r="AJ55" s="65">
        <v>1.1870516861952058</v>
      </c>
      <c r="AK55" s="65">
        <v>10.6</v>
      </c>
      <c r="AL55" s="65">
        <v>13</v>
      </c>
      <c r="AM55" s="65">
        <v>0.85</v>
      </c>
      <c r="AN55" s="65">
        <v>5.9</v>
      </c>
      <c r="AO55" s="65">
        <v>5.24</v>
      </c>
      <c r="AP55" s="65">
        <v>3.18</v>
      </c>
      <c r="AQ55" s="65">
        <v>3.36</v>
      </c>
      <c r="AR55" s="65">
        <v>5.32</v>
      </c>
      <c r="AS55" s="65">
        <v>3.48</v>
      </c>
      <c r="AT55" s="65">
        <v>3.8366666666666664</v>
      </c>
      <c r="AU55" s="65">
        <v>3.24</v>
      </c>
      <c r="AV55" s="65">
        <v>3.91</v>
      </c>
      <c r="AW55" s="65">
        <v>4.8600000000000003</v>
      </c>
      <c r="AX55" s="65">
        <v>4.5599999999999996</v>
      </c>
      <c r="AY55" s="65">
        <v>5.0599999999999996</v>
      </c>
      <c r="AZ55" s="65">
        <v>5.39</v>
      </c>
      <c r="BA55" s="65">
        <v>7.05</v>
      </c>
      <c r="BB55" s="65"/>
      <c r="BC55" s="65"/>
      <c r="BD55" s="65"/>
      <c r="BE55" s="65">
        <v>4.25</v>
      </c>
      <c r="BF55" s="65">
        <v>3.3</v>
      </c>
      <c r="BG55" s="65">
        <v>7.33</v>
      </c>
      <c r="BH55" s="65">
        <v>3.83</v>
      </c>
      <c r="BI55" s="65">
        <v>4.75</v>
      </c>
      <c r="BJ55" s="65">
        <v>4.72</v>
      </c>
      <c r="BK55" s="65">
        <v>5</v>
      </c>
      <c r="BL55" s="65">
        <v>5.28</v>
      </c>
      <c r="BM55" s="65">
        <v>5.71</v>
      </c>
      <c r="BN55" s="65">
        <v>5.54</v>
      </c>
      <c r="BO55" s="65">
        <v>6.46</v>
      </c>
      <c r="BP55" s="65">
        <v>6.25</v>
      </c>
      <c r="BQ55" s="65">
        <v>6.5</v>
      </c>
      <c r="BR55" s="65">
        <v>6.2487500000000002</v>
      </c>
      <c r="BS55" s="65">
        <v>6.7241865565733452</v>
      </c>
      <c r="BT55" s="65">
        <v>6.1530136456014706</v>
      </c>
      <c r="BU55" s="65">
        <v>7.27</v>
      </c>
      <c r="BV55" s="65">
        <v>9.6533333333332312</v>
      </c>
      <c r="BW55" s="65">
        <v>7.37</v>
      </c>
      <c r="BX55" s="65">
        <v>2.36</v>
      </c>
      <c r="BY55" s="65">
        <v>0.47</v>
      </c>
      <c r="BZ55" s="65">
        <v>0.48</v>
      </c>
      <c r="CA55" s="65">
        <v>7.37</v>
      </c>
      <c r="CB55" s="65">
        <v>6.9366666666665893</v>
      </c>
      <c r="CC55" s="65">
        <v>7.96</v>
      </c>
      <c r="CD55" s="65">
        <v>8.2315396458813073</v>
      </c>
      <c r="CE55" s="65">
        <v>11.46</v>
      </c>
      <c r="CF55" s="65">
        <v>0.27</v>
      </c>
      <c r="CG55" s="65">
        <v>8.9149999999999991</v>
      </c>
      <c r="CH55" s="65">
        <v>46.85</v>
      </c>
      <c r="CI55" s="65">
        <v>26.75</v>
      </c>
      <c r="CJ55" s="65">
        <v>2.38</v>
      </c>
      <c r="CK55" s="65">
        <v>4.3173149849964041</v>
      </c>
      <c r="CL55" s="65">
        <v>0.83</v>
      </c>
      <c r="CM55" s="65">
        <v>14.75</v>
      </c>
      <c r="CN55" s="65">
        <v>21.36</v>
      </c>
      <c r="CO55" s="65">
        <v>4.95</v>
      </c>
      <c r="CP55" s="65">
        <v>4.05</v>
      </c>
      <c r="CQ55" s="65">
        <v>2.58</v>
      </c>
      <c r="CR55" s="65">
        <v>2.1233333333333015</v>
      </c>
      <c r="CS55" s="65">
        <v>0.31</v>
      </c>
      <c r="CT55" s="65">
        <v>0.24</v>
      </c>
      <c r="CU55" s="65">
        <v>0.59</v>
      </c>
      <c r="CV55" s="65">
        <v>0.22</v>
      </c>
      <c r="CW55" s="65">
        <v>0.45</v>
      </c>
      <c r="CX55" s="65">
        <v>0.49</v>
      </c>
      <c r="CY55" s="65">
        <v>0.82</v>
      </c>
      <c r="CZ55" s="65">
        <v>1.1386792974692308</v>
      </c>
      <c r="DA55" s="65">
        <v>0.46</v>
      </c>
      <c r="DB55" s="65">
        <v>13.5</v>
      </c>
      <c r="DC55" s="65">
        <v>1.06</v>
      </c>
      <c r="DD55" s="65">
        <v>7</v>
      </c>
      <c r="DE55" s="65">
        <v>1.5024999999999999</v>
      </c>
      <c r="DF55" s="65">
        <v>8.4</v>
      </c>
      <c r="DG55" s="65">
        <v>8</v>
      </c>
      <c r="DH55" s="65">
        <v>9.6999999999999993</v>
      </c>
      <c r="DI55" s="65">
        <v>13</v>
      </c>
      <c r="DJ55" s="65">
        <v>7.7</v>
      </c>
      <c r="DK55" s="65">
        <v>18</v>
      </c>
      <c r="DL55" s="65">
        <v>0.67</v>
      </c>
      <c r="DM55" s="65">
        <v>7.19</v>
      </c>
      <c r="DN55" s="65">
        <v>48.75</v>
      </c>
      <c r="DO55" s="42"/>
    </row>
    <row r="56" spans="2:119">
      <c r="B56" s="23"/>
      <c r="C56" s="42">
        <v>30</v>
      </c>
      <c r="D56" s="64">
        <f t="shared" si="2"/>
        <v>30.199300000000001</v>
      </c>
      <c r="E56" s="42">
        <v>1993</v>
      </c>
      <c r="F56" s="65">
        <v>72.085033336038592</v>
      </c>
      <c r="G56" s="65">
        <v>46.623093681917211</v>
      </c>
      <c r="H56" s="65">
        <v>1.0905</v>
      </c>
      <c r="I56" s="65">
        <v>11.96</v>
      </c>
      <c r="J56" s="65">
        <v>11.899999999999999</v>
      </c>
      <c r="K56" s="65">
        <v>20</v>
      </c>
      <c r="L56" s="65">
        <v>12.92</v>
      </c>
      <c r="M56" s="65">
        <v>12.1</v>
      </c>
      <c r="N56" s="65">
        <v>29</v>
      </c>
      <c r="O56" s="65">
        <v>21</v>
      </c>
      <c r="P56" s="65">
        <v>13.10699787943048</v>
      </c>
      <c r="Q56" s="65">
        <v>50.617994547106946</v>
      </c>
      <c r="R56" s="65">
        <v>22</v>
      </c>
      <c r="S56" s="65">
        <v>19.96</v>
      </c>
      <c r="T56" s="65">
        <v>12.8</v>
      </c>
      <c r="U56" s="65">
        <v>21</v>
      </c>
      <c r="V56" s="65">
        <v>15.6</v>
      </c>
      <c r="W56" s="65">
        <v>12</v>
      </c>
      <c r="X56" s="66">
        <v>864</v>
      </c>
      <c r="Y56" s="65">
        <v>11.6</v>
      </c>
      <c r="Z56" s="65">
        <v>9</v>
      </c>
      <c r="AA56" s="65">
        <v>1</v>
      </c>
      <c r="AB56" s="65">
        <v>10.9</v>
      </c>
      <c r="AC56" s="65">
        <v>9</v>
      </c>
      <c r="AD56" s="65">
        <v>0.9</v>
      </c>
      <c r="AE56" s="65">
        <v>9.6999999999999993</v>
      </c>
      <c r="AF56" s="65">
        <v>8</v>
      </c>
      <c r="AG56" s="65">
        <v>0.8</v>
      </c>
      <c r="AH56" s="65">
        <v>10.7</v>
      </c>
      <c r="AI56" s="65">
        <v>10</v>
      </c>
      <c r="AJ56" s="65">
        <v>1</v>
      </c>
      <c r="AK56" s="65">
        <v>11.1</v>
      </c>
      <c r="AL56" s="65">
        <v>10</v>
      </c>
      <c r="AM56" s="65">
        <v>0.7</v>
      </c>
      <c r="AN56" s="65">
        <v>5.51</v>
      </c>
      <c r="AO56" s="65">
        <v>4.58</v>
      </c>
      <c r="AP56" s="65">
        <v>3.09</v>
      </c>
      <c r="AQ56" s="65">
        <v>3.35</v>
      </c>
      <c r="AR56" s="65">
        <v>5.0199999999999996</v>
      </c>
      <c r="AS56" s="65">
        <v>3.28</v>
      </c>
      <c r="AT56" s="65">
        <v>3.72</v>
      </c>
      <c r="AU56" s="65">
        <v>3.28</v>
      </c>
      <c r="AV56" s="65">
        <v>3.81</v>
      </c>
      <c r="AW56" s="65">
        <v>4.93</v>
      </c>
      <c r="AX56" s="65">
        <v>4.95</v>
      </c>
      <c r="AY56" s="65">
        <v>5.34</v>
      </c>
      <c r="AZ56" s="65">
        <v>5.27</v>
      </c>
      <c r="BA56" s="65">
        <v>7.21</v>
      </c>
      <c r="BB56" s="65"/>
      <c r="BC56" s="65"/>
      <c r="BD56" s="65"/>
      <c r="BE56" s="65">
        <v>4.3600000000000003</v>
      </c>
      <c r="BF56" s="65">
        <v>4.1399999999999997</v>
      </c>
      <c r="BG56" s="65">
        <v>6.19</v>
      </c>
      <c r="BH56" s="65">
        <v>4.37</v>
      </c>
      <c r="BI56" s="65">
        <v>4.7</v>
      </c>
      <c r="BJ56" s="65">
        <v>4.67</v>
      </c>
      <c r="BK56" s="65">
        <v>5.27</v>
      </c>
      <c r="BL56" s="65">
        <v>5.6</v>
      </c>
      <c r="BM56" s="65">
        <v>6.38</v>
      </c>
      <c r="BN56" s="65">
        <v>5.9</v>
      </c>
      <c r="BO56" s="65">
        <v>7.31</v>
      </c>
      <c r="BP56" s="65">
        <v>6.57</v>
      </c>
      <c r="BQ56" s="65">
        <v>6.27</v>
      </c>
      <c r="BR56" s="65">
        <v>6.67</v>
      </c>
      <c r="BS56" s="65">
        <v>6.76</v>
      </c>
      <c r="BT56" s="65">
        <v>6.67</v>
      </c>
      <c r="BU56" s="65">
        <v>7.62</v>
      </c>
      <c r="BV56" s="65">
        <v>9.6533333333332401</v>
      </c>
      <c r="BW56" s="65">
        <v>7.89</v>
      </c>
      <c r="BX56" s="65">
        <v>2.68</v>
      </c>
      <c r="BY56" s="65">
        <v>0.44</v>
      </c>
      <c r="BZ56" s="65">
        <v>0.48</v>
      </c>
      <c r="CA56" s="65">
        <v>7.39</v>
      </c>
      <c r="CB56" s="65">
        <v>6.9366666666665973</v>
      </c>
      <c r="CC56" s="65">
        <v>7.37</v>
      </c>
      <c r="CD56" s="65">
        <v>8.2315396458813179</v>
      </c>
      <c r="CE56" s="65">
        <v>12.5</v>
      </c>
      <c r="CF56" s="65">
        <v>0.3</v>
      </c>
      <c r="CG56" s="65">
        <v>11.33</v>
      </c>
      <c r="CH56" s="65">
        <v>41</v>
      </c>
      <c r="CI56" s="65">
        <v>28.33</v>
      </c>
      <c r="CJ56" s="65">
        <v>2.58</v>
      </c>
      <c r="CK56" s="65">
        <v>4.4373423282293718</v>
      </c>
      <c r="CL56" s="65">
        <v>0.9</v>
      </c>
      <c r="CM56" s="65">
        <v>12.67</v>
      </c>
      <c r="CN56" s="65">
        <v>23.83</v>
      </c>
      <c r="CO56" s="65">
        <v>5.23</v>
      </c>
      <c r="CP56" s="65">
        <v>3.98</v>
      </c>
      <c r="CQ56" s="65">
        <v>2.71</v>
      </c>
      <c r="CR56" s="65">
        <v>2.1233333333333042</v>
      </c>
      <c r="CS56" s="65">
        <v>0.25</v>
      </c>
      <c r="CT56" s="65">
        <v>0.26</v>
      </c>
      <c r="CU56" s="65">
        <v>0.56000000000000005</v>
      </c>
      <c r="CV56" s="65">
        <v>0.28000000000000003</v>
      </c>
      <c r="CW56" s="65">
        <v>0.5</v>
      </c>
      <c r="CX56" s="65">
        <v>0.43</v>
      </c>
      <c r="CY56" s="65">
        <v>0.97</v>
      </c>
      <c r="CZ56" s="65">
        <v>1.1000000000000001</v>
      </c>
      <c r="DA56" s="65">
        <v>0.77</v>
      </c>
      <c r="DB56" s="65">
        <v>15.4</v>
      </c>
      <c r="DC56" s="65">
        <v>1.49</v>
      </c>
      <c r="DD56" s="65">
        <v>6.4</v>
      </c>
      <c r="DE56" s="65">
        <v>1.86</v>
      </c>
      <c r="DF56" s="65">
        <v>10.8</v>
      </c>
      <c r="DG56" s="65">
        <v>7.2837026082280243</v>
      </c>
      <c r="DH56" s="65">
        <v>6.9337725194944841</v>
      </c>
      <c r="DI56" s="65">
        <v>15</v>
      </c>
      <c r="DJ56" s="65">
        <v>6.7</v>
      </c>
      <c r="DK56" s="65">
        <v>10.272542381579671</v>
      </c>
      <c r="DL56" s="65">
        <v>0.91321703945801069</v>
      </c>
      <c r="DM56" s="65">
        <v>6.85</v>
      </c>
      <c r="DN56" s="65">
        <v>47.600285605483585</v>
      </c>
      <c r="DO56" s="42"/>
    </row>
    <row r="57" spans="2:119">
      <c r="B57" s="23"/>
      <c r="C57" s="42">
        <v>30</v>
      </c>
      <c r="D57" s="64">
        <f t="shared" si="2"/>
        <v>30.199400000000001</v>
      </c>
      <c r="E57" s="42">
        <v>1994</v>
      </c>
      <c r="F57" s="65">
        <v>73.584478760110869</v>
      </c>
      <c r="G57" s="65">
        <v>49.23747276688453</v>
      </c>
      <c r="H57" s="65">
        <v>1.1113333333333333</v>
      </c>
      <c r="I57" s="65">
        <v>12.17</v>
      </c>
      <c r="J57" s="65">
        <v>12.1</v>
      </c>
      <c r="K57" s="65">
        <v>20</v>
      </c>
      <c r="L57" s="65">
        <v>12.52</v>
      </c>
      <c r="M57" s="65">
        <v>11.799999999999999</v>
      </c>
      <c r="N57" s="65">
        <v>28</v>
      </c>
      <c r="O57" s="65">
        <v>16.793082352941177</v>
      </c>
      <c r="P57" s="65">
        <v>12.726446531354139</v>
      </c>
      <c r="Q57" s="65">
        <v>47.963243461577299</v>
      </c>
      <c r="R57" s="65">
        <v>23</v>
      </c>
      <c r="S57" s="65">
        <v>19.27</v>
      </c>
      <c r="T57" s="65">
        <v>11.700000000000001</v>
      </c>
      <c r="U57" s="65">
        <v>33</v>
      </c>
      <c r="V57" s="65">
        <v>16.7</v>
      </c>
      <c r="W57" s="65">
        <v>11.3</v>
      </c>
      <c r="X57" s="66">
        <v>1180</v>
      </c>
      <c r="Y57" s="65">
        <v>11.9</v>
      </c>
      <c r="Z57" s="65">
        <v>11</v>
      </c>
      <c r="AA57" s="65">
        <v>0.9</v>
      </c>
      <c r="AB57" s="65">
        <v>11.8</v>
      </c>
      <c r="AC57" s="65">
        <v>12</v>
      </c>
      <c r="AD57" s="65">
        <v>0.8</v>
      </c>
      <c r="AE57" s="65">
        <v>9</v>
      </c>
      <c r="AF57" s="65">
        <v>10</v>
      </c>
      <c r="AG57" s="65">
        <v>0.6</v>
      </c>
      <c r="AH57" s="65">
        <v>10.9</v>
      </c>
      <c r="AI57" s="65">
        <v>12</v>
      </c>
      <c r="AJ57" s="65">
        <v>0.8</v>
      </c>
      <c r="AK57" s="65">
        <v>11.2</v>
      </c>
      <c r="AL57" s="65">
        <v>11</v>
      </c>
      <c r="AM57" s="65">
        <v>0.7</v>
      </c>
      <c r="AN57" s="65">
        <v>5.48</v>
      </c>
      <c r="AO57" s="65">
        <v>5.0999999999999996</v>
      </c>
      <c r="AP57" s="65">
        <v>2.92</v>
      </c>
      <c r="AQ57" s="65">
        <v>3.39</v>
      </c>
      <c r="AR57" s="65">
        <v>5.3</v>
      </c>
      <c r="AS57" s="65">
        <v>3.34</v>
      </c>
      <c r="AT57" s="65">
        <v>3.61</v>
      </c>
      <c r="AU57" s="65">
        <v>3.47</v>
      </c>
      <c r="AV57" s="65">
        <v>3.68</v>
      </c>
      <c r="AW57" s="65">
        <v>5.03</v>
      </c>
      <c r="AX57" s="65">
        <v>4.82</v>
      </c>
      <c r="AY57" s="65">
        <v>5.28</v>
      </c>
      <c r="AZ57" s="65">
        <v>5.27</v>
      </c>
      <c r="BA57" s="65">
        <v>6.65</v>
      </c>
      <c r="BB57" s="65"/>
      <c r="BC57" s="65"/>
      <c r="BD57" s="65"/>
      <c r="BE57" s="65">
        <v>4</v>
      </c>
      <c r="BF57" s="65">
        <v>4.1399999999999997</v>
      </c>
      <c r="BG57" s="65">
        <v>7.18</v>
      </c>
      <c r="BH57" s="65">
        <v>4.3499999999999996</v>
      </c>
      <c r="BI57" s="65">
        <v>5.0999999999999996</v>
      </c>
      <c r="BJ57" s="65">
        <v>4.7699999999999996</v>
      </c>
      <c r="BK57" s="65">
        <v>5.18</v>
      </c>
      <c r="BL57" s="65">
        <v>5.93</v>
      </c>
      <c r="BM57" s="65">
        <v>5.98</v>
      </c>
      <c r="BN57" s="65">
        <v>5.84</v>
      </c>
      <c r="BO57" s="65">
        <v>7.5</v>
      </c>
      <c r="BP57" s="65">
        <v>6.08</v>
      </c>
      <c r="BQ57" s="65">
        <v>5.21</v>
      </c>
      <c r="BR57" s="65">
        <v>6.05</v>
      </c>
      <c r="BS57" s="65">
        <v>6.83</v>
      </c>
      <c r="BT57" s="65">
        <v>5.75</v>
      </c>
      <c r="BU57" s="65">
        <v>4.62</v>
      </c>
      <c r="BV57" s="65">
        <v>9.6533333333332507</v>
      </c>
      <c r="BW57" s="65">
        <v>4.6500000000000004</v>
      </c>
      <c r="BX57" s="65">
        <v>2.5499999999999998</v>
      </c>
      <c r="BY57" s="65">
        <v>0.47</v>
      </c>
      <c r="BZ57" s="65">
        <v>0.45</v>
      </c>
      <c r="CA57" s="65">
        <v>7.65</v>
      </c>
      <c r="CB57" s="65">
        <v>6.9366666666666053</v>
      </c>
      <c r="CC57" s="65">
        <v>8.08</v>
      </c>
      <c r="CD57" s="65">
        <v>8.2315396458813304</v>
      </c>
      <c r="CE57" s="65">
        <v>12.02</v>
      </c>
      <c r="CF57" s="65">
        <v>0.3</v>
      </c>
      <c r="CG57" s="65">
        <v>8.8699999999999992</v>
      </c>
      <c r="CH57" s="65">
        <v>42.07</v>
      </c>
      <c r="CI57" s="65">
        <v>20.6</v>
      </c>
      <c r="CJ57" s="65">
        <v>2.74</v>
      </c>
      <c r="CK57" s="65">
        <v>4.7960545071935119</v>
      </c>
      <c r="CL57" s="65">
        <v>0.84503809143886965</v>
      </c>
      <c r="CM57" s="65">
        <v>19.25</v>
      </c>
      <c r="CN57" s="65">
        <v>25.13</v>
      </c>
      <c r="CO57" s="65">
        <v>4.62</v>
      </c>
      <c r="CP57" s="65">
        <v>4.6500000000000004</v>
      </c>
      <c r="CQ57" s="65">
        <v>2.38</v>
      </c>
      <c r="CR57" s="65">
        <v>2.1233333333333073</v>
      </c>
      <c r="CS57" s="65">
        <v>0.32</v>
      </c>
      <c r="CT57" s="65">
        <v>0.26</v>
      </c>
      <c r="CU57" s="65">
        <v>0.6</v>
      </c>
      <c r="CV57" s="65">
        <v>0.24</v>
      </c>
      <c r="CW57" s="65">
        <v>0.53</v>
      </c>
      <c r="CX57" s="65">
        <v>0.6</v>
      </c>
      <c r="CY57" s="65">
        <v>0.92180964148009348</v>
      </c>
      <c r="CZ57" s="65">
        <v>1.37</v>
      </c>
      <c r="DA57" s="65">
        <v>0.67</v>
      </c>
      <c r="DB57" s="65">
        <v>12.235892869599782</v>
      </c>
      <c r="DC57" s="65">
        <v>1.0772207103819875</v>
      </c>
      <c r="DD57" s="65">
        <v>7.3303134293388137</v>
      </c>
      <c r="DE57" s="65">
        <v>1.36</v>
      </c>
      <c r="DF57" s="65">
        <v>7</v>
      </c>
      <c r="DG57" s="65">
        <v>7.8481688625974799</v>
      </c>
      <c r="DH57" s="65">
        <v>6.0432105404678627</v>
      </c>
      <c r="DI57" s="65">
        <v>17.329999999999998</v>
      </c>
      <c r="DJ57" s="65">
        <v>6</v>
      </c>
      <c r="DK57" s="65">
        <v>8.0488183395286743</v>
      </c>
      <c r="DL57" s="65">
        <v>0.98085696091878527</v>
      </c>
      <c r="DM57" s="65">
        <v>7.08</v>
      </c>
      <c r="DN57" s="65">
        <v>49.185938690022773</v>
      </c>
      <c r="DO57" s="42"/>
    </row>
    <row r="58" spans="2:119">
      <c r="B58" s="23"/>
      <c r="C58" s="42">
        <v>30</v>
      </c>
      <c r="D58" s="64">
        <f t="shared" si="2"/>
        <v>30.1995</v>
      </c>
      <c r="E58" s="42">
        <v>1995</v>
      </c>
      <c r="F58" s="65">
        <v>75.111960395163024</v>
      </c>
      <c r="G58" s="65">
        <v>52.287581699346411</v>
      </c>
      <c r="H58" s="65">
        <v>1.1123333333333334</v>
      </c>
      <c r="I58" s="65">
        <v>12.07</v>
      </c>
      <c r="J58" s="65">
        <v>11.899999999999999</v>
      </c>
      <c r="K58" s="65">
        <v>20</v>
      </c>
      <c r="L58" s="65">
        <v>11.95</v>
      </c>
      <c r="M58" s="65">
        <v>12</v>
      </c>
      <c r="N58" s="65">
        <v>27</v>
      </c>
      <c r="O58" s="65">
        <v>15.584658823529413</v>
      </c>
      <c r="P58" s="65">
        <v>12.672341714631932</v>
      </c>
      <c r="Q58" s="65">
        <v>46.271735837624959</v>
      </c>
      <c r="R58" s="65">
        <v>22</v>
      </c>
      <c r="S58" s="65">
        <v>16.89</v>
      </c>
      <c r="T58" s="65">
        <v>12.012716763005782</v>
      </c>
      <c r="U58" s="65">
        <v>27.471098265895957</v>
      </c>
      <c r="V58" s="65">
        <v>16.038888888888888</v>
      </c>
      <c r="W58" s="65">
        <v>11.149999999999999</v>
      </c>
      <c r="X58" s="66">
        <v>1070</v>
      </c>
      <c r="Y58" s="65">
        <v>11.8</v>
      </c>
      <c r="Z58" s="65">
        <v>12</v>
      </c>
      <c r="AA58" s="65">
        <v>1.1000000000000001</v>
      </c>
      <c r="AB58" s="65">
        <v>11.3</v>
      </c>
      <c r="AC58" s="65">
        <v>9</v>
      </c>
      <c r="AD58" s="65">
        <v>0.8</v>
      </c>
      <c r="AE58" s="65">
        <v>9.9</v>
      </c>
      <c r="AF58" s="65">
        <v>11</v>
      </c>
      <c r="AG58" s="65">
        <v>1.3</v>
      </c>
      <c r="AH58" s="65">
        <v>11.8</v>
      </c>
      <c r="AI58" s="65">
        <v>12.100242559940291</v>
      </c>
      <c r="AJ58" s="65">
        <v>0.83155296496758446</v>
      </c>
      <c r="AK58" s="65">
        <v>10.7</v>
      </c>
      <c r="AL58" s="65">
        <v>12</v>
      </c>
      <c r="AM58" s="65">
        <v>0.9</v>
      </c>
      <c r="AN58" s="65">
        <v>6.27</v>
      </c>
      <c r="AO58" s="65">
        <v>5.41</v>
      </c>
      <c r="AP58" s="65">
        <v>3.15</v>
      </c>
      <c r="AQ58" s="65">
        <v>3.25</v>
      </c>
      <c r="AR58" s="65">
        <v>5.68</v>
      </c>
      <c r="AS58" s="65">
        <v>3.29</v>
      </c>
      <c r="AT58" s="65">
        <v>3.69</v>
      </c>
      <c r="AU58" s="65">
        <v>3.26</v>
      </c>
      <c r="AV58" s="65">
        <v>3.64</v>
      </c>
      <c r="AW58" s="65">
        <v>5</v>
      </c>
      <c r="AX58" s="65">
        <v>4.7060024521811004</v>
      </c>
      <c r="AY58" s="65">
        <v>5.38</v>
      </c>
      <c r="AZ58" s="65">
        <v>5.47</v>
      </c>
      <c r="BA58" s="65">
        <v>7.57</v>
      </c>
      <c r="BB58" s="65"/>
      <c r="BC58" s="65"/>
      <c r="BD58" s="65"/>
      <c r="BE58" s="65">
        <v>4.83</v>
      </c>
      <c r="BF58" s="65">
        <v>3.25</v>
      </c>
      <c r="BG58" s="65">
        <v>5.75</v>
      </c>
      <c r="BH58" s="65">
        <v>4.4412088612126892</v>
      </c>
      <c r="BI58" s="65">
        <v>4.8099999999999996</v>
      </c>
      <c r="BJ58" s="65">
        <v>4.8099999999999996</v>
      </c>
      <c r="BK58" s="65">
        <v>5.15</v>
      </c>
      <c r="BL58" s="65">
        <v>6.05</v>
      </c>
      <c r="BM58" s="65">
        <v>7.28</v>
      </c>
      <c r="BN58" s="65">
        <v>7.25</v>
      </c>
      <c r="BO58" s="65">
        <v>8.1300000000000008</v>
      </c>
      <c r="BP58" s="65">
        <v>6.5</v>
      </c>
      <c r="BQ58" s="65">
        <v>6</v>
      </c>
      <c r="BR58" s="65">
        <v>7.15</v>
      </c>
      <c r="BS58" s="65">
        <v>8.42</v>
      </c>
      <c r="BT58" s="65">
        <v>7.33</v>
      </c>
      <c r="BU58" s="65">
        <v>7.44</v>
      </c>
      <c r="BV58" s="65">
        <v>9.6533333333332649</v>
      </c>
      <c r="BW58" s="65">
        <v>7.67</v>
      </c>
      <c r="BX58" s="65">
        <v>2.37</v>
      </c>
      <c r="BY58" s="65">
        <v>0.46</v>
      </c>
      <c r="BZ58" s="65">
        <v>0.46</v>
      </c>
      <c r="CA58" s="65">
        <v>7.68</v>
      </c>
      <c r="CB58" s="65">
        <v>6.9366666666666141</v>
      </c>
      <c r="CC58" s="65">
        <v>8.25</v>
      </c>
      <c r="CD58" s="65">
        <v>8.2315396458813446</v>
      </c>
      <c r="CE58" s="65">
        <v>12.167912434823474</v>
      </c>
      <c r="CF58" s="65">
        <v>0.28999999999999998</v>
      </c>
      <c r="CG58" s="65" t="s">
        <v>202</v>
      </c>
      <c r="CH58" s="65">
        <v>47.5</v>
      </c>
      <c r="CI58" s="65">
        <v>23.425000000000001</v>
      </c>
      <c r="CJ58" s="65">
        <v>2.4700000000000002</v>
      </c>
      <c r="CK58" s="65">
        <v>5.3934515218888244</v>
      </c>
      <c r="CL58" s="65">
        <v>0.8</v>
      </c>
      <c r="CM58" s="65">
        <v>20.37</v>
      </c>
      <c r="CN58" s="65">
        <v>24.09</v>
      </c>
      <c r="CO58" s="65">
        <v>4.62</v>
      </c>
      <c r="CP58" s="65">
        <v>3.91</v>
      </c>
      <c r="CQ58" s="65">
        <v>2.74</v>
      </c>
      <c r="CR58" s="65">
        <v>2.1233333333333109</v>
      </c>
      <c r="CS58" s="65">
        <v>0.2</v>
      </c>
      <c r="CT58" s="65">
        <v>0.26</v>
      </c>
      <c r="CU58" s="65">
        <v>0.63</v>
      </c>
      <c r="CV58" s="65">
        <v>0.23</v>
      </c>
      <c r="CW58" s="65">
        <v>0.40375000000000005</v>
      </c>
      <c r="CX58" s="65">
        <v>0.68</v>
      </c>
      <c r="CY58" s="65">
        <v>0.92488102592505927</v>
      </c>
      <c r="CZ58" s="65">
        <v>1.3307709860323622</v>
      </c>
      <c r="DA58" s="65">
        <v>0.59</v>
      </c>
      <c r="DB58" s="65">
        <v>12.281250087198472</v>
      </c>
      <c r="DC58" s="65">
        <v>0.95054497267391169</v>
      </c>
      <c r="DD58" s="65">
        <v>7.2121940053716971</v>
      </c>
      <c r="DE58" s="65">
        <v>1.67</v>
      </c>
      <c r="DF58" s="65">
        <v>14.7</v>
      </c>
      <c r="DG58" s="65">
        <v>7.4539526754503971</v>
      </c>
      <c r="DH58" s="65">
        <v>5.078972842161865</v>
      </c>
      <c r="DI58" s="65">
        <v>14.392290828606534</v>
      </c>
      <c r="DJ58" s="65">
        <v>6.7170257351084786</v>
      </c>
      <c r="DK58" s="65">
        <v>7.7620506159808569</v>
      </c>
      <c r="DL58" s="65">
        <v>0.97817380402873233</v>
      </c>
      <c r="DM58" s="65">
        <v>6.93</v>
      </c>
      <c r="DN58" s="65">
        <v>50.771591774561976</v>
      </c>
      <c r="DO58" s="42"/>
    </row>
    <row r="59" spans="2:119">
      <c r="B59" s="23"/>
      <c r="C59" s="42">
        <v>30</v>
      </c>
      <c r="D59" s="64">
        <f t="shared" si="2"/>
        <v>30.1996</v>
      </c>
      <c r="E59" s="42">
        <v>1996</v>
      </c>
      <c r="F59" s="65">
        <v>76.71051628436588</v>
      </c>
      <c r="G59" s="65">
        <v>54.466230936819173</v>
      </c>
      <c r="H59" s="65">
        <v>1.2318333333333331</v>
      </c>
      <c r="I59" s="65">
        <v>12.37</v>
      </c>
      <c r="J59" s="65">
        <v>12.2</v>
      </c>
      <c r="K59" s="65">
        <v>20</v>
      </c>
      <c r="L59" s="65">
        <v>12.67</v>
      </c>
      <c r="M59" s="65">
        <v>12.3</v>
      </c>
      <c r="N59" s="65">
        <v>30</v>
      </c>
      <c r="O59" s="65">
        <v>15.682094117647058</v>
      </c>
      <c r="P59" s="65">
        <v>12.363526204180552</v>
      </c>
      <c r="Q59" s="65">
        <v>50.506210239321419</v>
      </c>
      <c r="R59" s="65">
        <v>24</v>
      </c>
      <c r="S59" s="65">
        <v>20.85</v>
      </c>
      <c r="T59" s="65">
        <v>12.017919075144512</v>
      </c>
      <c r="U59" s="65">
        <v>27.277456647398846</v>
      </c>
      <c r="V59" s="65">
        <v>16.37222222222222</v>
      </c>
      <c r="W59" s="65">
        <v>11</v>
      </c>
      <c r="X59" s="66">
        <v>960</v>
      </c>
      <c r="Y59" s="65">
        <v>12.2</v>
      </c>
      <c r="Z59" s="65">
        <v>11</v>
      </c>
      <c r="AA59" s="65">
        <v>1.1000000000000001</v>
      </c>
      <c r="AB59" s="65">
        <v>11.8</v>
      </c>
      <c r="AC59" s="65">
        <v>12</v>
      </c>
      <c r="AD59" s="65">
        <v>1.1000000000000001</v>
      </c>
      <c r="AE59" s="65">
        <v>10.4</v>
      </c>
      <c r="AF59" s="65">
        <v>10</v>
      </c>
      <c r="AG59" s="65">
        <v>0.8</v>
      </c>
      <c r="AH59" s="65">
        <v>11.8</v>
      </c>
      <c r="AI59" s="65">
        <v>15</v>
      </c>
      <c r="AJ59" s="65">
        <v>0.5</v>
      </c>
      <c r="AK59" s="65">
        <v>12.2</v>
      </c>
      <c r="AL59" s="65">
        <v>18</v>
      </c>
      <c r="AM59" s="65">
        <v>1.3</v>
      </c>
      <c r="AN59" s="65">
        <v>6.25</v>
      </c>
      <c r="AO59" s="65">
        <v>5.78</v>
      </c>
      <c r="AP59" s="65">
        <v>3.22</v>
      </c>
      <c r="AQ59" s="65">
        <v>3.19</v>
      </c>
      <c r="AR59" s="65">
        <v>5.71</v>
      </c>
      <c r="AS59" s="65">
        <v>3.46</v>
      </c>
      <c r="AT59" s="65">
        <v>3.74</v>
      </c>
      <c r="AU59" s="65">
        <v>3.35</v>
      </c>
      <c r="AV59" s="65">
        <v>3.73</v>
      </c>
      <c r="AW59" s="65">
        <v>5.3</v>
      </c>
      <c r="AX59" s="65">
        <v>4.5999999999999996</v>
      </c>
      <c r="AY59" s="65">
        <v>5.66</v>
      </c>
      <c r="AZ59" s="65">
        <v>5.82</v>
      </c>
      <c r="BA59" s="65">
        <v>7.92</v>
      </c>
      <c r="BB59" s="65"/>
      <c r="BC59" s="65"/>
      <c r="BD59" s="65"/>
      <c r="BE59" s="65">
        <v>4.8378671109673874</v>
      </c>
      <c r="BF59" s="65">
        <v>4.3751758436944943</v>
      </c>
      <c r="BG59" s="65">
        <v>5.5</v>
      </c>
      <c r="BH59" s="65">
        <v>5.19</v>
      </c>
      <c r="BI59" s="65">
        <v>5</v>
      </c>
      <c r="BJ59" s="65">
        <v>4.9400000000000004</v>
      </c>
      <c r="BK59" s="65">
        <v>5.64</v>
      </c>
      <c r="BL59" s="65">
        <v>6.39</v>
      </c>
      <c r="BM59" s="65">
        <v>7.47</v>
      </c>
      <c r="BN59" s="65">
        <v>7.25</v>
      </c>
      <c r="BO59" s="65">
        <v>7.5743737957610815</v>
      </c>
      <c r="BP59" s="65">
        <v>6.67</v>
      </c>
      <c r="BQ59" s="65">
        <v>7.85</v>
      </c>
      <c r="BR59" s="65">
        <v>8.25</v>
      </c>
      <c r="BS59" s="65">
        <v>7.75</v>
      </c>
      <c r="BT59" s="65">
        <v>8.67</v>
      </c>
      <c r="BU59" s="65">
        <v>7.4</v>
      </c>
      <c r="BV59" s="65">
        <v>9.6533333333332809</v>
      </c>
      <c r="BW59" s="65">
        <v>7.92</v>
      </c>
      <c r="BX59" s="65">
        <v>2.91</v>
      </c>
      <c r="BY59" s="65">
        <v>0.48</v>
      </c>
      <c r="BZ59" s="65">
        <v>0.5</v>
      </c>
      <c r="CA59" s="65">
        <v>7.93</v>
      </c>
      <c r="CB59" s="65">
        <v>6.9366666666666248</v>
      </c>
      <c r="CC59" s="65">
        <v>8.6999999999999993</v>
      </c>
      <c r="CD59" s="65">
        <v>8.2315396458813641</v>
      </c>
      <c r="CE59" s="65">
        <v>12.315824869646953</v>
      </c>
      <c r="CF59" s="65">
        <v>0.3</v>
      </c>
      <c r="CG59" s="65" t="s">
        <v>202</v>
      </c>
      <c r="CH59" s="65">
        <v>52.14</v>
      </c>
      <c r="CI59" s="65">
        <v>26.25</v>
      </c>
      <c r="CJ59" s="65">
        <v>2.5099999999999998</v>
      </c>
      <c r="CK59" s="65">
        <v>7.33</v>
      </c>
      <c r="CL59" s="65">
        <v>0.84615991785099287</v>
      </c>
      <c r="CM59" s="65">
        <v>17.03</v>
      </c>
      <c r="CN59" s="65">
        <v>23.78</v>
      </c>
      <c r="CO59" s="65">
        <v>5.21</v>
      </c>
      <c r="CP59" s="65">
        <v>4.5999999999999996</v>
      </c>
      <c r="CQ59" s="65">
        <v>3.43</v>
      </c>
      <c r="CR59" s="65">
        <v>2.1233333333333153</v>
      </c>
      <c r="CS59" s="65">
        <v>0.24</v>
      </c>
      <c r="CT59" s="65">
        <v>0.3</v>
      </c>
      <c r="CU59" s="65">
        <v>0.64</v>
      </c>
      <c r="CV59" s="65">
        <v>0.32</v>
      </c>
      <c r="CW59" s="65">
        <v>0.56999999999999995</v>
      </c>
      <c r="CX59" s="65">
        <v>0.72</v>
      </c>
      <c r="CY59" s="65">
        <v>0.93</v>
      </c>
      <c r="CZ59" s="65">
        <v>1.38</v>
      </c>
      <c r="DA59" s="65">
        <v>0.68</v>
      </c>
      <c r="DB59" s="65">
        <v>12.168214958388214</v>
      </c>
      <c r="DC59" s="65">
        <v>1.0499183606273179</v>
      </c>
      <c r="DD59" s="65">
        <v>7.5369251842959404</v>
      </c>
      <c r="DE59" s="65">
        <v>2.0299999999999998</v>
      </c>
      <c r="DF59" s="65">
        <v>14</v>
      </c>
      <c r="DG59" s="65">
        <v>6.8715810701801683</v>
      </c>
      <c r="DH59" s="65">
        <v>4.411589136864734</v>
      </c>
      <c r="DI59" s="65">
        <v>14.278326628852271</v>
      </c>
      <c r="DJ59" s="65">
        <v>6.236205880867824</v>
      </c>
      <c r="DK59" s="65">
        <v>9.2367176328086558</v>
      </c>
      <c r="DL59" s="65">
        <v>0.92550270636355481</v>
      </c>
      <c r="DM59" s="65">
        <v>7.14</v>
      </c>
      <c r="DN59" s="65">
        <v>52.357244859101165</v>
      </c>
      <c r="DO59" s="42"/>
    </row>
    <row r="60" spans="2:119">
      <c r="B60" s="23"/>
      <c r="C60" s="42">
        <v>30</v>
      </c>
      <c r="D60" s="64">
        <f t="shared" si="2"/>
        <v>30.1997</v>
      </c>
      <c r="E60" s="42">
        <v>1997</v>
      </c>
      <c r="F60" s="65">
        <v>78.034612423976384</v>
      </c>
      <c r="G60" s="65">
        <v>55.846042120551921</v>
      </c>
      <c r="H60" s="65">
        <v>1.1761666666666666</v>
      </c>
      <c r="I60" s="65">
        <v>12.52</v>
      </c>
      <c r="J60" s="65">
        <v>12.4</v>
      </c>
      <c r="K60" s="65">
        <v>20</v>
      </c>
      <c r="L60" s="65">
        <v>13.51</v>
      </c>
      <c r="M60" s="65">
        <v>12.4</v>
      </c>
      <c r="N60" s="65">
        <v>35</v>
      </c>
      <c r="O60" s="65">
        <v>16.100000000000001</v>
      </c>
      <c r="P60" s="65">
        <v>10.299999999999999</v>
      </c>
      <c r="Q60" s="65">
        <v>60</v>
      </c>
      <c r="R60" s="65">
        <v>23</v>
      </c>
      <c r="S60" s="65">
        <v>18.84</v>
      </c>
      <c r="T60" s="65">
        <v>11.3</v>
      </c>
      <c r="U60" s="65">
        <v>33</v>
      </c>
      <c r="V60" s="65">
        <v>17.5</v>
      </c>
      <c r="W60" s="65">
        <v>11.600000000000001</v>
      </c>
      <c r="X60" s="66">
        <v>580</v>
      </c>
      <c r="Y60" s="65">
        <v>12.1</v>
      </c>
      <c r="Z60" s="65">
        <v>13</v>
      </c>
      <c r="AA60" s="65">
        <v>1.5</v>
      </c>
      <c r="AB60" s="65">
        <v>11.2</v>
      </c>
      <c r="AC60" s="65">
        <v>10</v>
      </c>
      <c r="AD60" s="65">
        <v>0.9</v>
      </c>
      <c r="AE60" s="65">
        <v>9.9</v>
      </c>
      <c r="AF60" s="65">
        <v>13</v>
      </c>
      <c r="AG60" s="65">
        <v>0.8</v>
      </c>
      <c r="AH60" s="65">
        <v>12</v>
      </c>
      <c r="AI60" s="65">
        <v>10</v>
      </c>
      <c r="AJ60" s="65">
        <v>0.8</v>
      </c>
      <c r="AK60" s="65">
        <v>10.6</v>
      </c>
      <c r="AL60" s="65">
        <v>13</v>
      </c>
      <c r="AM60" s="65">
        <v>3</v>
      </c>
      <c r="AN60" s="65">
        <v>6.5</v>
      </c>
      <c r="AO60" s="65">
        <v>5.97</v>
      </c>
      <c r="AP60" s="65">
        <v>3.47</v>
      </c>
      <c r="AQ60" s="65">
        <v>3.85</v>
      </c>
      <c r="AR60" s="65">
        <v>5.35</v>
      </c>
      <c r="AS60" s="65">
        <v>3.38</v>
      </c>
      <c r="AT60" s="65">
        <v>4.12</v>
      </c>
      <c r="AU60" s="65">
        <v>3.4</v>
      </c>
      <c r="AV60" s="65">
        <v>3.67</v>
      </c>
      <c r="AW60" s="65">
        <v>5.17</v>
      </c>
      <c r="AX60" s="65">
        <v>4.5999999999999996</v>
      </c>
      <c r="AY60" s="65">
        <v>5.24</v>
      </c>
      <c r="AZ60" s="65">
        <v>5.32</v>
      </c>
      <c r="BA60" s="65">
        <v>6.97</v>
      </c>
      <c r="BB60" s="65"/>
      <c r="BC60" s="65"/>
      <c r="BD60" s="65"/>
      <c r="BE60" s="65">
        <v>5.17</v>
      </c>
      <c r="BF60" s="65">
        <v>4.75</v>
      </c>
      <c r="BG60" s="65">
        <v>6.2</v>
      </c>
      <c r="BH60" s="65">
        <v>4.17</v>
      </c>
      <c r="BI60" s="65">
        <v>5.21</v>
      </c>
      <c r="BJ60" s="65">
        <v>4.76</v>
      </c>
      <c r="BK60" s="65">
        <v>5.43</v>
      </c>
      <c r="BL60" s="65">
        <v>6.24</v>
      </c>
      <c r="BM60" s="65">
        <v>7.18</v>
      </c>
      <c r="BN60" s="65">
        <v>7.331269841269842</v>
      </c>
      <c r="BO60" s="65">
        <v>7.5038535645472084</v>
      </c>
      <c r="BP60" s="65">
        <v>7.42</v>
      </c>
      <c r="BQ60" s="65">
        <v>6.75</v>
      </c>
      <c r="BR60" s="65">
        <v>6.7</v>
      </c>
      <c r="BS60" s="65">
        <v>7.28</v>
      </c>
      <c r="BT60" s="65">
        <v>8.4647379032258065</v>
      </c>
      <c r="BU60" s="65">
        <v>8.1999999999999993</v>
      </c>
      <c r="BV60" s="65">
        <v>9.6533333333332969</v>
      </c>
      <c r="BW60" s="65">
        <v>7.8</v>
      </c>
      <c r="BX60" s="65">
        <v>2.94</v>
      </c>
      <c r="BY60" s="65">
        <v>0.53</v>
      </c>
      <c r="BZ60" s="65">
        <v>0.53</v>
      </c>
      <c r="CA60" s="65">
        <v>7.88</v>
      </c>
      <c r="CB60" s="65">
        <v>6.936666666666639</v>
      </c>
      <c r="CC60" s="65">
        <v>8.52</v>
      </c>
      <c r="CD60" s="65">
        <v>8.231539645881389</v>
      </c>
      <c r="CE60" s="65">
        <v>12.463737304470428</v>
      </c>
      <c r="CF60" s="65">
        <v>0.31</v>
      </c>
      <c r="CG60" s="65" t="s">
        <v>202</v>
      </c>
      <c r="CH60" s="65">
        <v>47.86</v>
      </c>
      <c r="CI60" s="65" t="s">
        <v>202</v>
      </c>
      <c r="CJ60" s="65">
        <v>2.63</v>
      </c>
      <c r="CK60" s="65">
        <v>5.4973729218221443</v>
      </c>
      <c r="CL60" s="65">
        <v>0.866263261619168</v>
      </c>
      <c r="CM60" s="65">
        <v>11.15</v>
      </c>
      <c r="CN60" s="65">
        <v>23.26</v>
      </c>
      <c r="CO60" s="65">
        <v>5.87</v>
      </c>
      <c r="CP60" s="65">
        <v>4.76</v>
      </c>
      <c r="CQ60" s="65">
        <v>4.1500000000000004</v>
      </c>
      <c r="CR60" s="65">
        <v>2.1233333333333206</v>
      </c>
      <c r="CS60" s="65">
        <v>0.28222222222222226</v>
      </c>
      <c r="CT60" s="65">
        <v>0.37</v>
      </c>
      <c r="CU60" s="65">
        <v>0.60032144273861843</v>
      </c>
      <c r="CV60" s="65">
        <v>0.34</v>
      </c>
      <c r="CW60" s="65">
        <v>0.6</v>
      </c>
      <c r="CX60" s="65">
        <v>0.46889046574635529</v>
      </c>
      <c r="CY60" s="65">
        <v>0.92795241037002774</v>
      </c>
      <c r="CZ60" s="65">
        <v>1.3603083944129502</v>
      </c>
      <c r="DA60" s="65">
        <v>0.63</v>
      </c>
      <c r="DB60" s="65">
        <v>11.937234789953621</v>
      </c>
      <c r="DC60" s="65">
        <v>1.2244009561723157</v>
      </c>
      <c r="DD60" s="65">
        <v>7.6416037344979122</v>
      </c>
      <c r="DE60" s="65">
        <v>1.83</v>
      </c>
      <c r="DF60" s="65">
        <v>8</v>
      </c>
      <c r="DG60" s="65">
        <v>6.1010540467867962</v>
      </c>
      <c r="DH60" s="65">
        <v>4.0410594245764688</v>
      </c>
      <c r="DI60" s="65">
        <v>14.314322202211637</v>
      </c>
      <c r="DJ60" s="65">
        <v>6.17262131183411</v>
      </c>
      <c r="DK60" s="65">
        <v>10.56963983050753</v>
      </c>
      <c r="DL60" s="65">
        <v>0.83767404285097391</v>
      </c>
      <c r="DM60" s="65">
        <v>6.8</v>
      </c>
      <c r="DN60" s="65">
        <v>55</v>
      </c>
      <c r="DO60" s="42"/>
    </row>
    <row r="61" spans="2:119">
      <c r="B61" s="23"/>
      <c r="C61" s="42">
        <v>30</v>
      </c>
      <c r="D61" s="64">
        <f t="shared" si="2"/>
        <v>30.1998</v>
      </c>
      <c r="E61" s="42">
        <v>1998</v>
      </c>
      <c r="F61" s="65">
        <v>78.633701984914566</v>
      </c>
      <c r="G61" s="65">
        <v>57.62527233115469</v>
      </c>
      <c r="H61" s="65">
        <v>1.0395000000000001</v>
      </c>
      <c r="I61" s="65">
        <v>12.5</v>
      </c>
      <c r="J61" s="65">
        <v>12.4</v>
      </c>
      <c r="K61" s="65">
        <v>20</v>
      </c>
      <c r="L61" s="65">
        <v>12.91</v>
      </c>
      <c r="M61" s="65">
        <v>12.5</v>
      </c>
      <c r="N61" s="65">
        <v>34</v>
      </c>
      <c r="O61" s="65">
        <v>17.899999999999999</v>
      </c>
      <c r="P61" s="65">
        <v>12.5</v>
      </c>
      <c r="Q61" s="65">
        <v>50</v>
      </c>
      <c r="R61" s="65">
        <v>24</v>
      </c>
      <c r="S61" s="65">
        <v>20.14</v>
      </c>
      <c r="T61" s="65">
        <v>13.5</v>
      </c>
      <c r="U61" s="65">
        <v>25</v>
      </c>
      <c r="V61" s="65">
        <v>15.85</v>
      </c>
      <c r="W61" s="65">
        <v>11.899999999999999</v>
      </c>
      <c r="X61" s="66">
        <v>1180</v>
      </c>
      <c r="Y61" s="65">
        <v>12.2</v>
      </c>
      <c r="Z61" s="65">
        <v>12</v>
      </c>
      <c r="AA61" s="65">
        <v>0.9</v>
      </c>
      <c r="AB61" s="65">
        <v>12.1</v>
      </c>
      <c r="AC61" s="65">
        <v>14</v>
      </c>
      <c r="AD61" s="65">
        <v>0.9</v>
      </c>
      <c r="AE61" s="65">
        <v>10</v>
      </c>
      <c r="AF61" s="65">
        <v>14</v>
      </c>
      <c r="AG61" s="65">
        <v>0.7</v>
      </c>
      <c r="AH61" s="65">
        <v>11.812500000000002</v>
      </c>
      <c r="AI61" s="65">
        <v>12.75</v>
      </c>
      <c r="AJ61" s="65">
        <v>1.2625</v>
      </c>
      <c r="AK61" s="65">
        <v>15.7</v>
      </c>
      <c r="AL61" s="65">
        <v>18</v>
      </c>
      <c r="AM61" s="65">
        <v>1</v>
      </c>
      <c r="AN61" s="65">
        <v>6.35</v>
      </c>
      <c r="AO61" s="65">
        <v>5.89</v>
      </c>
      <c r="AP61" s="65">
        <v>3.35</v>
      </c>
      <c r="AQ61" s="65">
        <v>3.66</v>
      </c>
      <c r="AR61" s="65">
        <v>6.05</v>
      </c>
      <c r="AS61" s="65">
        <v>3.46</v>
      </c>
      <c r="AT61" s="65">
        <v>4.1100000000000003</v>
      </c>
      <c r="AU61" s="65">
        <v>3.53</v>
      </c>
      <c r="AV61" s="65">
        <v>4.1500000000000004</v>
      </c>
      <c r="AW61" s="65">
        <v>5.9</v>
      </c>
      <c r="AX61" s="65">
        <v>4.9222700464436535</v>
      </c>
      <c r="AY61" s="65">
        <v>6.07</v>
      </c>
      <c r="AZ61" s="65">
        <v>6.11</v>
      </c>
      <c r="BA61" s="65">
        <v>8.4</v>
      </c>
      <c r="BB61" s="65"/>
      <c r="BC61" s="65"/>
      <c r="BD61" s="65"/>
      <c r="BE61" s="65">
        <v>4.67</v>
      </c>
      <c r="BF61" s="65">
        <v>4.6903578448786272</v>
      </c>
      <c r="BG61" s="65">
        <v>6.8801789158211886</v>
      </c>
      <c r="BH61" s="65">
        <v>4.7</v>
      </c>
      <c r="BI61" s="65">
        <v>5.54</v>
      </c>
      <c r="BJ61" s="65">
        <v>5.15</v>
      </c>
      <c r="BK61" s="65">
        <v>6.11</v>
      </c>
      <c r="BL61" s="65">
        <v>7.04</v>
      </c>
      <c r="BM61" s="65">
        <v>7.67</v>
      </c>
      <c r="BN61" s="65">
        <v>7.75</v>
      </c>
      <c r="BO61" s="65">
        <v>8.2100000000000009</v>
      </c>
      <c r="BP61" s="65">
        <v>6.83</v>
      </c>
      <c r="BQ61" s="65">
        <v>7.75</v>
      </c>
      <c r="BR61" s="65">
        <v>8</v>
      </c>
      <c r="BS61" s="65">
        <v>8.9</v>
      </c>
      <c r="BT61" s="65">
        <v>9.83</v>
      </c>
      <c r="BU61" s="65">
        <v>8.2100000000000009</v>
      </c>
      <c r="BV61" s="65">
        <v>9.6533333333333147</v>
      </c>
      <c r="BW61" s="65">
        <v>8.1999999999999993</v>
      </c>
      <c r="BX61" s="65">
        <v>2.98</v>
      </c>
      <c r="BY61" s="65">
        <v>0.5</v>
      </c>
      <c r="BZ61" s="65">
        <v>0.63</v>
      </c>
      <c r="CA61" s="65">
        <v>8.15</v>
      </c>
      <c r="CB61" s="65">
        <v>6.9366666666666532</v>
      </c>
      <c r="CC61" s="65">
        <v>9.58</v>
      </c>
      <c r="CD61" s="65">
        <v>8.2315396458814156</v>
      </c>
      <c r="CE61" s="65">
        <v>12.61164973929391</v>
      </c>
      <c r="CF61" s="65">
        <v>0.36</v>
      </c>
      <c r="CG61" s="65" t="s">
        <v>202</v>
      </c>
      <c r="CH61" s="65">
        <v>50</v>
      </c>
      <c r="CI61" s="65" t="s">
        <v>202</v>
      </c>
      <c r="CJ61" s="65">
        <v>2.62</v>
      </c>
      <c r="CK61" s="65">
        <v>3.08</v>
      </c>
      <c r="CL61" s="65">
        <v>0.88636660538734346</v>
      </c>
      <c r="CM61" s="65">
        <v>18.149999999999999</v>
      </c>
      <c r="CN61" s="65">
        <v>23.04</v>
      </c>
      <c r="CO61" s="65">
        <v>5.13</v>
      </c>
      <c r="CP61" s="65">
        <v>4.4000000000000004</v>
      </c>
      <c r="CQ61" s="65">
        <v>2.54</v>
      </c>
      <c r="CR61" s="65">
        <v>2.1233333333333269</v>
      </c>
      <c r="CS61" s="65">
        <v>0.36</v>
      </c>
      <c r="CT61" s="65">
        <v>0.32</v>
      </c>
      <c r="CU61" s="65">
        <v>0.58137380091099555</v>
      </c>
      <c r="CV61" s="65">
        <v>0.27</v>
      </c>
      <c r="CW61" s="65">
        <v>0.62</v>
      </c>
      <c r="CX61" s="65">
        <v>0.56999999999999995</v>
      </c>
      <c r="CY61" s="65">
        <v>0.92795241037003062</v>
      </c>
      <c r="CZ61" s="65">
        <v>1.3603083944129537</v>
      </c>
      <c r="DA61" s="65">
        <v>0.76485040797824122</v>
      </c>
      <c r="DB61" s="65">
        <v>12.180809523762376</v>
      </c>
      <c r="DC61" s="65">
        <v>1.3502961108596301</v>
      </c>
      <c r="DD61" s="65">
        <v>8.0514336523964829</v>
      </c>
      <c r="DE61" s="65">
        <v>1.4364816856348974</v>
      </c>
      <c r="DF61" s="65">
        <v>10.822957413243772</v>
      </c>
      <c r="DG61" s="65">
        <v>6.1010540467868122</v>
      </c>
      <c r="DH61" s="65">
        <v>4.0410594245764502</v>
      </c>
      <c r="DI61" s="65">
        <v>14.693125494420412</v>
      </c>
      <c r="DJ61" s="65">
        <v>6.3723823069025318</v>
      </c>
      <c r="DK61" s="65">
        <v>11.610200505625794</v>
      </c>
      <c r="DL61" s="65">
        <v>0.81794481822211818</v>
      </c>
      <c r="DM61" s="65">
        <v>8.81</v>
      </c>
      <c r="DN61" s="65">
        <v>53.942897943640176</v>
      </c>
      <c r="DO61" s="42"/>
    </row>
    <row r="62" spans="2:119">
      <c r="B62" s="23"/>
      <c r="C62" s="42">
        <v>30</v>
      </c>
      <c r="D62" s="64">
        <f t="shared" si="2"/>
        <v>30.1999</v>
      </c>
      <c r="E62" s="42">
        <v>1999</v>
      </c>
      <c r="F62" s="65">
        <v>79.789334926970596</v>
      </c>
      <c r="G62" s="65">
        <v>58.968772694262896</v>
      </c>
      <c r="H62" s="65">
        <v>1.1225000000000001</v>
      </c>
      <c r="I62" s="65">
        <v>12.63</v>
      </c>
      <c r="J62" s="65">
        <v>12.4</v>
      </c>
      <c r="K62" s="65">
        <v>21</v>
      </c>
      <c r="L62" s="65">
        <v>13.03</v>
      </c>
      <c r="M62" s="65">
        <v>12.3</v>
      </c>
      <c r="N62" s="65">
        <v>32</v>
      </c>
      <c r="O62" s="65">
        <v>18.13</v>
      </c>
      <c r="P62" s="65">
        <v>12</v>
      </c>
      <c r="Q62" s="65">
        <v>50</v>
      </c>
      <c r="R62" s="65">
        <v>24</v>
      </c>
      <c r="S62" s="65">
        <v>20.64</v>
      </c>
      <c r="T62" s="65">
        <v>12.317460317460316</v>
      </c>
      <c r="U62" s="65">
        <v>28.285714285714285</v>
      </c>
      <c r="V62" s="65">
        <v>16.8</v>
      </c>
      <c r="W62" s="65">
        <v>12</v>
      </c>
      <c r="X62" s="66">
        <v>1080</v>
      </c>
      <c r="Y62" s="65">
        <v>12.4</v>
      </c>
      <c r="Z62" s="65">
        <v>12</v>
      </c>
      <c r="AA62" s="65">
        <v>1.1000000000000001</v>
      </c>
      <c r="AB62" s="65">
        <v>11.9</v>
      </c>
      <c r="AC62" s="65">
        <v>8</v>
      </c>
      <c r="AD62" s="65">
        <v>1.1000000000000001</v>
      </c>
      <c r="AE62" s="65">
        <v>11.3</v>
      </c>
      <c r="AF62" s="65">
        <v>10</v>
      </c>
      <c r="AG62" s="65">
        <v>1.1000000000000001</v>
      </c>
      <c r="AH62" s="65">
        <v>12</v>
      </c>
      <c r="AI62" s="65">
        <v>20</v>
      </c>
      <c r="AJ62" s="65">
        <v>2</v>
      </c>
      <c r="AK62" s="65">
        <v>21</v>
      </c>
      <c r="AL62" s="65">
        <v>15</v>
      </c>
      <c r="AM62" s="65">
        <v>2.4</v>
      </c>
      <c r="AN62" s="65">
        <v>6.13</v>
      </c>
      <c r="AO62" s="65">
        <v>6.36</v>
      </c>
      <c r="AP62" s="65">
        <v>3.49</v>
      </c>
      <c r="AQ62" s="65">
        <v>3.7</v>
      </c>
      <c r="AR62" s="65">
        <v>4.96</v>
      </c>
      <c r="AS62" s="65">
        <v>3.57</v>
      </c>
      <c r="AT62" s="65">
        <v>4.03</v>
      </c>
      <c r="AU62" s="65">
        <v>3.64</v>
      </c>
      <c r="AV62" s="65">
        <v>4.04</v>
      </c>
      <c r="AW62" s="65">
        <v>5.83</v>
      </c>
      <c r="AX62" s="65">
        <v>5.54</v>
      </c>
      <c r="AY62" s="65">
        <v>5.52</v>
      </c>
      <c r="AZ62" s="65">
        <v>6.5</v>
      </c>
      <c r="BA62" s="65">
        <v>8.25</v>
      </c>
      <c r="BB62" s="65"/>
      <c r="BC62" s="65"/>
      <c r="BD62" s="65"/>
      <c r="BE62" s="65">
        <v>4.617030183780316</v>
      </c>
      <c r="BF62" s="65">
        <v>4.58</v>
      </c>
      <c r="BG62" s="65">
        <v>8.08</v>
      </c>
      <c r="BH62" s="65">
        <v>4.6500000000000004</v>
      </c>
      <c r="BI62" s="65">
        <v>5.96</v>
      </c>
      <c r="BJ62" s="65">
        <v>5.37</v>
      </c>
      <c r="BK62" s="65">
        <v>6.06</v>
      </c>
      <c r="BL62" s="65">
        <v>7</v>
      </c>
      <c r="BM62" s="65">
        <v>7.61</v>
      </c>
      <c r="BN62" s="65">
        <v>6.81</v>
      </c>
      <c r="BO62" s="65">
        <v>8.3000000000000007</v>
      </c>
      <c r="BP62" s="65">
        <v>7.6011998046551028</v>
      </c>
      <c r="BQ62" s="65">
        <v>7.75</v>
      </c>
      <c r="BR62" s="65">
        <v>7.82</v>
      </c>
      <c r="BS62" s="65">
        <v>9.25</v>
      </c>
      <c r="BT62" s="65">
        <v>7.65</v>
      </c>
      <c r="BU62" s="65">
        <v>8.24</v>
      </c>
      <c r="BV62" s="65">
        <v>9.75</v>
      </c>
      <c r="BW62" s="65">
        <v>8.3800000000000008</v>
      </c>
      <c r="BX62" s="65">
        <v>2.93</v>
      </c>
      <c r="BY62" s="65">
        <v>0.53</v>
      </c>
      <c r="BZ62" s="65">
        <v>0.75</v>
      </c>
      <c r="CA62" s="65">
        <v>7.57</v>
      </c>
      <c r="CB62" s="65">
        <v>8.1999999999999993</v>
      </c>
      <c r="CC62" s="65">
        <v>8.4700000000000006</v>
      </c>
      <c r="CD62" s="65">
        <v>8.5</v>
      </c>
      <c r="CE62" s="65">
        <v>12.759562174117393</v>
      </c>
      <c r="CF62" s="65">
        <v>0.33</v>
      </c>
      <c r="CG62" s="65" t="s">
        <v>202</v>
      </c>
      <c r="CH62" s="65">
        <v>51.79</v>
      </c>
      <c r="CI62" s="65" t="s">
        <v>202</v>
      </c>
      <c r="CJ62" s="65">
        <v>2.71</v>
      </c>
      <c r="CK62" s="65">
        <v>4.6264456142761148</v>
      </c>
      <c r="CL62" s="65">
        <v>0.89</v>
      </c>
      <c r="CM62" s="65">
        <v>19.75</v>
      </c>
      <c r="CN62" s="65">
        <v>22.32</v>
      </c>
      <c r="CO62" s="65">
        <v>4.92</v>
      </c>
      <c r="CP62" s="65">
        <v>4.6900000000000004</v>
      </c>
      <c r="CQ62" s="65">
        <v>2.63</v>
      </c>
      <c r="CR62" s="65">
        <v>2.0699999999999998</v>
      </c>
      <c r="CS62" s="65">
        <v>0.32004430588597454</v>
      </c>
      <c r="CT62" s="65">
        <v>0.31</v>
      </c>
      <c r="CU62" s="65">
        <v>0.56242615908337279</v>
      </c>
      <c r="CV62" s="65">
        <v>0.23634920634920636</v>
      </c>
      <c r="CW62" s="65">
        <v>0.42718058808222747</v>
      </c>
      <c r="CX62" s="65">
        <v>0.46481002451296605</v>
      </c>
      <c r="CY62" s="65">
        <v>0.92795241037003318</v>
      </c>
      <c r="CZ62" s="65">
        <v>1.360308394412957</v>
      </c>
      <c r="DA62" s="65">
        <v>0.83197642792384419</v>
      </c>
      <c r="DB62" s="65">
        <v>13.320129187555668</v>
      </c>
      <c r="DC62" s="65">
        <v>1.3509915842710498</v>
      </c>
      <c r="DD62" s="65">
        <v>8.0084648151276916</v>
      </c>
      <c r="DE62" s="65">
        <v>1.3834344234913545</v>
      </c>
      <c r="DF62" s="65">
        <v>11.069677732383042</v>
      </c>
      <c r="DG62" s="65">
        <v>6.1010540467868273</v>
      </c>
      <c r="DH62" s="65">
        <v>4.0410594245764342</v>
      </c>
      <c r="DI62" s="65">
        <v>15.532518752910416</v>
      </c>
      <c r="DJ62" s="65">
        <v>6.6113516121612008</v>
      </c>
      <c r="DK62" s="65">
        <v>12.533921236291011</v>
      </c>
      <c r="DL62" s="65">
        <v>0.84597989490128422</v>
      </c>
      <c r="DM62" s="65">
        <v>7.94</v>
      </c>
      <c r="DN62" s="65">
        <v>53.942897943639984</v>
      </c>
      <c r="DO62" s="42"/>
    </row>
    <row r="63" spans="2:119">
      <c r="B63" s="23"/>
      <c r="C63" s="42">
        <v>30</v>
      </c>
      <c r="D63" s="64">
        <f t="shared" si="2"/>
        <v>30.2</v>
      </c>
      <c r="E63" s="42">
        <v>2000</v>
      </c>
      <c r="F63" s="65">
        <v>81.775479136386338</v>
      </c>
      <c r="G63" s="65">
        <v>60.602759622367472</v>
      </c>
      <c r="H63" s="65">
        <v>1.4666666666666668</v>
      </c>
      <c r="I63" s="65">
        <v>12.64</v>
      </c>
      <c r="J63" s="65">
        <v>12.6</v>
      </c>
      <c r="K63" s="65">
        <v>21</v>
      </c>
      <c r="L63" s="65">
        <v>13.34</v>
      </c>
      <c r="M63" s="65">
        <v>12.7</v>
      </c>
      <c r="N63" s="65">
        <v>32</v>
      </c>
      <c r="O63" s="65">
        <v>14</v>
      </c>
      <c r="P63" s="65">
        <v>13.1</v>
      </c>
      <c r="Q63" s="65">
        <v>51.75</v>
      </c>
      <c r="R63" s="65">
        <v>23</v>
      </c>
      <c r="S63" s="65">
        <v>20.6</v>
      </c>
      <c r="T63" s="65">
        <v>12.139682539682537</v>
      </c>
      <c r="U63" s="65">
        <v>27.285714285714285</v>
      </c>
      <c r="V63" s="65">
        <v>17.2</v>
      </c>
      <c r="W63" s="65">
        <v>12.7</v>
      </c>
      <c r="X63" s="66">
        <v>960</v>
      </c>
      <c r="Y63" s="65">
        <v>12.4</v>
      </c>
      <c r="Z63" s="65">
        <v>13</v>
      </c>
      <c r="AA63" s="65">
        <v>0.8</v>
      </c>
      <c r="AB63" s="65">
        <v>11.9</v>
      </c>
      <c r="AC63" s="65">
        <v>13</v>
      </c>
      <c r="AD63" s="65">
        <v>0.7</v>
      </c>
      <c r="AE63" s="65">
        <v>9.9</v>
      </c>
      <c r="AF63" s="65">
        <v>16</v>
      </c>
      <c r="AG63" s="65">
        <v>0.7</v>
      </c>
      <c r="AH63" s="65">
        <v>12</v>
      </c>
      <c r="AI63" s="65">
        <v>10</v>
      </c>
      <c r="AJ63" s="65">
        <v>0.5</v>
      </c>
      <c r="AK63" s="65">
        <v>16.399999999999999</v>
      </c>
      <c r="AL63" s="65">
        <v>14</v>
      </c>
      <c r="AM63" s="65">
        <v>1.6500000000000001</v>
      </c>
      <c r="AN63" s="65">
        <v>6.75</v>
      </c>
      <c r="AO63" s="65">
        <v>5.88</v>
      </c>
      <c r="AP63" s="65">
        <v>3.47</v>
      </c>
      <c r="AQ63" s="65">
        <v>3.79</v>
      </c>
      <c r="AR63" s="65">
        <v>5.33</v>
      </c>
      <c r="AS63" s="65">
        <v>3.68</v>
      </c>
      <c r="AT63" s="65">
        <v>3.94</v>
      </c>
      <c r="AU63" s="65">
        <v>3.69</v>
      </c>
      <c r="AV63" s="65">
        <v>3.89</v>
      </c>
      <c r="AW63" s="65">
        <v>6.31</v>
      </c>
      <c r="AX63" s="65">
        <v>5.1076640785573764</v>
      </c>
      <c r="AY63" s="65">
        <v>5.89</v>
      </c>
      <c r="AZ63" s="65">
        <v>6.57</v>
      </c>
      <c r="BA63" s="65">
        <v>7.5</v>
      </c>
      <c r="BB63" s="65"/>
      <c r="BC63" s="65"/>
      <c r="BD63" s="65"/>
      <c r="BE63" s="65">
        <v>4.859498007663988</v>
      </c>
      <c r="BF63" s="65">
        <v>4.8733386619301395</v>
      </c>
      <c r="BG63" s="65">
        <v>7.3486133336475685</v>
      </c>
      <c r="BH63" s="65">
        <v>5.0243535941886561</v>
      </c>
      <c r="BI63" s="65">
        <v>5.85</v>
      </c>
      <c r="BJ63" s="65">
        <v>5.15</v>
      </c>
      <c r="BK63" s="65">
        <v>5.31</v>
      </c>
      <c r="BL63" s="65">
        <v>7</v>
      </c>
      <c r="BM63" s="65">
        <v>7.64</v>
      </c>
      <c r="BN63" s="65">
        <v>7.5162222222222237</v>
      </c>
      <c r="BO63" s="65">
        <v>8.8800000000000008</v>
      </c>
      <c r="BP63" s="65">
        <v>8.0560207992816437</v>
      </c>
      <c r="BQ63" s="65">
        <v>8.94</v>
      </c>
      <c r="BR63" s="65">
        <v>8.15</v>
      </c>
      <c r="BS63" s="65">
        <v>8.17</v>
      </c>
      <c r="BT63" s="65">
        <v>8.9885714285714293</v>
      </c>
      <c r="BU63" s="65">
        <v>7.89</v>
      </c>
      <c r="BV63" s="65">
        <v>9</v>
      </c>
      <c r="BW63" s="65">
        <v>8.16</v>
      </c>
      <c r="BX63" s="65">
        <v>3.19</v>
      </c>
      <c r="BY63" s="65">
        <v>0.5</v>
      </c>
      <c r="BZ63" s="65">
        <v>0.69236559139785192</v>
      </c>
      <c r="CA63" s="65">
        <v>8.07</v>
      </c>
      <c r="CB63" s="65">
        <v>8</v>
      </c>
      <c r="CC63" s="65">
        <v>8</v>
      </c>
      <c r="CD63" s="65">
        <v>8.56</v>
      </c>
      <c r="CE63" s="65">
        <v>12.907474608940877</v>
      </c>
      <c r="CF63" s="65">
        <v>0.37</v>
      </c>
      <c r="CG63" s="65" t="s">
        <v>202</v>
      </c>
      <c r="CH63" s="65">
        <v>50</v>
      </c>
      <c r="CI63" s="65" t="s">
        <v>202</v>
      </c>
      <c r="CJ63" s="65">
        <v>2.4500000000000002</v>
      </c>
      <c r="CK63" s="65">
        <v>4.4052211166158699</v>
      </c>
      <c r="CL63" s="65">
        <v>0.95127821665697199</v>
      </c>
      <c r="CM63" s="65">
        <v>17.843112805728087</v>
      </c>
      <c r="CN63" s="65">
        <v>21.44</v>
      </c>
      <c r="CO63" s="65">
        <v>4.9400000000000004</v>
      </c>
      <c r="CP63" s="65">
        <v>4.41</v>
      </c>
      <c r="CQ63" s="65">
        <v>2.71</v>
      </c>
      <c r="CR63" s="65">
        <v>2.2200000000000002</v>
      </c>
      <c r="CS63" s="65">
        <v>0.4</v>
      </c>
      <c r="CT63" s="65">
        <v>0.4</v>
      </c>
      <c r="CU63" s="65">
        <v>0.54347851725575014</v>
      </c>
      <c r="CV63" s="65">
        <v>0.4</v>
      </c>
      <c r="CW63" s="65">
        <v>0.45744470465781939</v>
      </c>
      <c r="CX63" s="65">
        <v>0.45660334150432202</v>
      </c>
      <c r="CY63" s="65">
        <v>0.92795241037003562</v>
      </c>
      <c r="CZ63" s="65">
        <v>1.3603083944129604</v>
      </c>
      <c r="DA63" s="65">
        <v>0.75</v>
      </c>
      <c r="DB63" s="65">
        <v>14.459448851348959</v>
      </c>
      <c r="DC63" s="65">
        <v>1.3516870576824687</v>
      </c>
      <c r="DD63" s="65">
        <v>7.9654959778588985</v>
      </c>
      <c r="DE63" s="65">
        <v>1.5215040055536806</v>
      </c>
      <c r="DF63" s="65">
        <v>10.137169010858928</v>
      </c>
      <c r="DG63" s="65">
        <v>6.1010540467868406</v>
      </c>
      <c r="DH63" s="65">
        <v>4.0410594245764191</v>
      </c>
      <c r="DI63" s="65">
        <v>16.826287176207224</v>
      </c>
      <c r="DJ63" s="65">
        <v>6.7411150197207137</v>
      </c>
      <c r="DK63" s="65">
        <v>14.227708802164827</v>
      </c>
      <c r="DL63" s="65">
        <v>0.9133299109878229</v>
      </c>
      <c r="DM63" s="65">
        <v>6.92</v>
      </c>
      <c r="DN63" s="65">
        <v>53.942897943639821</v>
      </c>
      <c r="DO63" s="42"/>
    </row>
    <row r="64" spans="2:119">
      <c r="B64" s="23"/>
      <c r="C64" s="42">
        <v>30</v>
      </c>
      <c r="D64" s="64">
        <f t="shared" si="2"/>
        <v>30.200099999999999</v>
      </c>
      <c r="E64" s="42">
        <v>2001</v>
      </c>
      <c r="F64" s="65">
        <v>83.352884901516674</v>
      </c>
      <c r="G64" s="65">
        <v>62.563543936092955</v>
      </c>
      <c r="H64" s="65">
        <v>1.4433333333333334</v>
      </c>
      <c r="I64" s="65">
        <v>13.02</v>
      </c>
      <c r="J64" s="65">
        <v>12.9</v>
      </c>
      <c r="K64" s="65">
        <v>19</v>
      </c>
      <c r="L64" s="65">
        <v>13.47</v>
      </c>
      <c r="M64" s="65">
        <v>12.9</v>
      </c>
      <c r="N64" s="65">
        <v>33</v>
      </c>
      <c r="O64" s="65">
        <v>16.36</v>
      </c>
      <c r="P64" s="65">
        <v>12.4</v>
      </c>
      <c r="Q64" s="65">
        <v>50</v>
      </c>
      <c r="R64" s="65">
        <v>23</v>
      </c>
      <c r="S64" s="65">
        <v>21.27</v>
      </c>
      <c r="T64" s="65">
        <v>12.4</v>
      </c>
      <c r="U64" s="65">
        <v>27</v>
      </c>
      <c r="V64" s="65">
        <v>18.22</v>
      </c>
      <c r="W64" s="65">
        <v>13.8</v>
      </c>
      <c r="X64" s="66">
        <v>830</v>
      </c>
      <c r="Y64" s="65">
        <v>12.6</v>
      </c>
      <c r="Z64" s="65">
        <v>13</v>
      </c>
      <c r="AA64" s="65">
        <v>0.8</v>
      </c>
      <c r="AB64" s="65">
        <v>12.7</v>
      </c>
      <c r="AC64" s="65">
        <v>13</v>
      </c>
      <c r="AD64" s="65">
        <v>0.8</v>
      </c>
      <c r="AE64" s="65">
        <v>11.1</v>
      </c>
      <c r="AF64" s="65">
        <v>13</v>
      </c>
      <c r="AG64" s="65">
        <v>1</v>
      </c>
      <c r="AH64" s="65">
        <v>12.053703703703704</v>
      </c>
      <c r="AI64" s="65">
        <v>11.611111111111111</v>
      </c>
      <c r="AJ64" s="65">
        <v>0.79629629629629617</v>
      </c>
      <c r="AK64" s="65">
        <v>20.399999999999999</v>
      </c>
      <c r="AL64" s="65">
        <v>13</v>
      </c>
      <c r="AM64" s="65">
        <v>0.9</v>
      </c>
      <c r="AN64" s="65">
        <v>7.16</v>
      </c>
      <c r="AO64" s="65">
        <v>6.12</v>
      </c>
      <c r="AP64" s="65">
        <v>3.51</v>
      </c>
      <c r="AQ64" s="65">
        <v>3.62</v>
      </c>
      <c r="AR64" s="65">
        <v>5.93</v>
      </c>
      <c r="AS64" s="65">
        <v>3.56</v>
      </c>
      <c r="AT64" s="65">
        <v>4.18</v>
      </c>
      <c r="AU64" s="65">
        <v>3.64</v>
      </c>
      <c r="AV64" s="65">
        <v>4.3099999999999996</v>
      </c>
      <c r="AW64" s="65">
        <v>6.38</v>
      </c>
      <c r="AX64" s="65">
        <v>5.0410656314229572</v>
      </c>
      <c r="AY64" s="65">
        <v>6.13</v>
      </c>
      <c r="AZ64" s="65">
        <v>6.44</v>
      </c>
      <c r="BA64" s="65">
        <v>9.92</v>
      </c>
      <c r="BB64" s="65"/>
      <c r="BC64" s="65"/>
      <c r="BD64" s="65"/>
      <c r="BE64" s="65">
        <v>5.17</v>
      </c>
      <c r="BF64" s="65">
        <v>4.9920031971580912</v>
      </c>
      <c r="BG64" s="65">
        <v>7.1690003103040629</v>
      </c>
      <c r="BH64" s="65">
        <v>4.33</v>
      </c>
      <c r="BI64" s="65">
        <v>6.08</v>
      </c>
      <c r="BJ64" s="65">
        <v>5.38</v>
      </c>
      <c r="BK64" s="65">
        <v>6.2</v>
      </c>
      <c r="BL64" s="65">
        <v>7.46</v>
      </c>
      <c r="BM64" s="65">
        <v>8.07</v>
      </c>
      <c r="BN64" s="65">
        <v>7.6317777777777787</v>
      </c>
      <c r="BO64" s="65">
        <v>9</v>
      </c>
      <c r="BP64" s="65">
        <v>9.25</v>
      </c>
      <c r="BQ64" s="65">
        <v>9.67</v>
      </c>
      <c r="BR64" s="65">
        <v>8.44</v>
      </c>
      <c r="BS64" s="65">
        <v>9.43</v>
      </c>
      <c r="BT64" s="65">
        <v>10.17</v>
      </c>
      <c r="BU64" s="65">
        <v>9.1199999999999992</v>
      </c>
      <c r="BV64" s="65">
        <v>9</v>
      </c>
      <c r="BW64" s="65">
        <v>8.3800000000000008</v>
      </c>
      <c r="BX64" s="65">
        <v>3.58</v>
      </c>
      <c r="BY64" s="65">
        <v>0.5</v>
      </c>
      <c r="BZ64" s="65">
        <v>0.69236559139785347</v>
      </c>
      <c r="CA64" s="65">
        <v>8.34</v>
      </c>
      <c r="CB64" s="65">
        <v>8.81</v>
      </c>
      <c r="CC64" s="65">
        <v>9.31</v>
      </c>
      <c r="CD64" s="65">
        <v>9.18</v>
      </c>
      <c r="CE64" s="65">
        <v>13.5</v>
      </c>
      <c r="CF64" s="65">
        <v>0.3</v>
      </c>
      <c r="CG64" s="65" t="s">
        <v>202</v>
      </c>
      <c r="CH64" s="65">
        <v>52</v>
      </c>
      <c r="CI64" s="65" t="s">
        <v>202</v>
      </c>
      <c r="CJ64" s="65">
        <v>2.92</v>
      </c>
      <c r="CK64" s="65">
        <v>4.1839966189556259</v>
      </c>
      <c r="CL64" s="65">
        <v>0.99608648415842549</v>
      </c>
      <c r="CM64" s="65">
        <v>17.600000000000001</v>
      </c>
      <c r="CN64" s="65">
        <v>23.21</v>
      </c>
      <c r="CO64" s="65">
        <v>5.65</v>
      </c>
      <c r="CP64" s="65">
        <v>4.67</v>
      </c>
      <c r="CQ64" s="65">
        <v>2.84</v>
      </c>
      <c r="CR64" s="65">
        <v>2.2799999999999998</v>
      </c>
      <c r="CS64" s="65">
        <v>0.3</v>
      </c>
      <c r="CT64" s="65">
        <v>0.33</v>
      </c>
      <c r="CU64" s="65">
        <v>0.52</v>
      </c>
      <c r="CV64" s="65">
        <v>0.28000000000000003</v>
      </c>
      <c r="CW64" s="65">
        <v>0.6</v>
      </c>
      <c r="CX64" s="65">
        <v>0.6</v>
      </c>
      <c r="CY64" s="65">
        <v>0.92795241037003784</v>
      </c>
      <c r="CZ64" s="65">
        <v>1.3603083944129635</v>
      </c>
      <c r="DA64" s="65">
        <v>0.8</v>
      </c>
      <c r="DB64" s="65">
        <v>15.898152772713384</v>
      </c>
      <c r="DC64" s="65">
        <v>1.3635737966408317</v>
      </c>
      <c r="DD64" s="65">
        <v>7.8837907108851537</v>
      </c>
      <c r="DE64" s="65">
        <v>1.7377948049153638</v>
      </c>
      <c r="DF64" s="65">
        <v>8.976668166385263</v>
      </c>
      <c r="DG64" s="65">
        <v>6.101054046786853</v>
      </c>
      <c r="DH64" s="65">
        <v>4.0410594245764049</v>
      </c>
      <c r="DI64" s="65">
        <v>19.180083399256048</v>
      </c>
      <c r="DJ64" s="65">
        <v>6.9063176409203395</v>
      </c>
      <c r="DK64" s="65">
        <v>15.921496368038646</v>
      </c>
      <c r="DL64" s="65">
        <v>0.98067992707436136</v>
      </c>
      <c r="DM64" s="65">
        <v>8</v>
      </c>
      <c r="DN64" s="65">
        <v>53.942897943639657</v>
      </c>
      <c r="DO64" s="42"/>
    </row>
    <row r="65" spans="2:119">
      <c r="B65" s="23"/>
      <c r="C65" s="42">
        <v>30</v>
      </c>
      <c r="D65" s="64">
        <f t="shared" si="2"/>
        <v>30.200199999999999</v>
      </c>
      <c r="E65" s="42">
        <v>2002</v>
      </c>
      <c r="F65" s="65">
        <v>84.474579272386549</v>
      </c>
      <c r="G65" s="65">
        <v>64.306463326071167</v>
      </c>
      <c r="H65" s="65">
        <v>1.3233333333333335</v>
      </c>
      <c r="I65" s="65">
        <v>12.91</v>
      </c>
      <c r="J65" s="65">
        <v>13.200000000000001</v>
      </c>
      <c r="K65" s="65">
        <v>20</v>
      </c>
      <c r="L65" s="65">
        <v>13.6</v>
      </c>
      <c r="M65" s="65">
        <v>13.4</v>
      </c>
      <c r="N65" s="65">
        <v>33</v>
      </c>
      <c r="O65" s="65">
        <v>17.5</v>
      </c>
      <c r="P65" s="65">
        <v>14.002823529411765</v>
      </c>
      <c r="Q65" s="65">
        <v>60.023529411764706</v>
      </c>
      <c r="R65" s="65">
        <v>24</v>
      </c>
      <c r="S65" s="65">
        <v>21.19</v>
      </c>
      <c r="T65" s="65">
        <v>13.600000000000001</v>
      </c>
      <c r="U65" s="65">
        <v>28</v>
      </c>
      <c r="V65" s="65">
        <v>18.559999999999999</v>
      </c>
      <c r="W65" s="65">
        <v>13.100000000000001</v>
      </c>
      <c r="X65" s="66">
        <v>670</v>
      </c>
      <c r="Y65" s="65">
        <v>14.1</v>
      </c>
      <c r="Z65" s="65">
        <v>13</v>
      </c>
      <c r="AA65" s="65">
        <v>0.5</v>
      </c>
      <c r="AB65" s="65">
        <v>12.6</v>
      </c>
      <c r="AC65" s="65">
        <v>11</v>
      </c>
      <c r="AD65" s="65">
        <v>0.6</v>
      </c>
      <c r="AE65" s="65">
        <v>14</v>
      </c>
      <c r="AF65" s="65">
        <v>13</v>
      </c>
      <c r="AG65" s="65">
        <v>0.7</v>
      </c>
      <c r="AH65" s="65">
        <v>13</v>
      </c>
      <c r="AI65" s="65">
        <v>8</v>
      </c>
      <c r="AJ65" s="65">
        <v>0.5</v>
      </c>
      <c r="AK65" s="65">
        <v>13.8</v>
      </c>
      <c r="AL65" s="65">
        <v>15</v>
      </c>
      <c r="AM65" s="65">
        <v>0.7</v>
      </c>
      <c r="AN65" s="65">
        <v>6.81</v>
      </c>
      <c r="AO65" s="65">
        <v>5.44</v>
      </c>
      <c r="AP65" s="65">
        <v>3.6</v>
      </c>
      <c r="AQ65" s="65">
        <v>4.01</v>
      </c>
      <c r="AR65" s="65">
        <v>6.47</v>
      </c>
      <c r="AS65" s="65">
        <v>3.65</v>
      </c>
      <c r="AT65" s="65">
        <v>4.17</v>
      </c>
      <c r="AU65" s="65">
        <v>3.8</v>
      </c>
      <c r="AV65" s="65">
        <v>4.2300000000000004</v>
      </c>
      <c r="AW65" s="65">
        <v>6.36</v>
      </c>
      <c r="AX65" s="65">
        <v>4.9707104209486488</v>
      </c>
      <c r="AY65" s="65">
        <v>6.25</v>
      </c>
      <c r="AZ65" s="65">
        <v>6.5</v>
      </c>
      <c r="BA65" s="65">
        <v>8.9</v>
      </c>
      <c r="BB65" s="65"/>
      <c r="BC65" s="65"/>
      <c r="BD65" s="65"/>
      <c r="BE65" s="65">
        <v>5.6862286447172901</v>
      </c>
      <c r="BF65" s="65">
        <v>5.0513354647720714</v>
      </c>
      <c r="BG65" s="65">
        <v>6.9893872869605564</v>
      </c>
      <c r="BH65" s="65">
        <v>5.453053103572584</v>
      </c>
      <c r="BI65" s="65">
        <v>7.66</v>
      </c>
      <c r="BJ65" s="65">
        <v>5.43</v>
      </c>
      <c r="BK65" s="65">
        <v>6.81</v>
      </c>
      <c r="BL65" s="65">
        <v>7.11</v>
      </c>
      <c r="BM65" s="65">
        <v>8.73</v>
      </c>
      <c r="BN65" s="65">
        <v>7.5</v>
      </c>
      <c r="BO65" s="65">
        <v>7.5</v>
      </c>
      <c r="BP65" s="65">
        <v>11.3</v>
      </c>
      <c r="BQ65" s="65">
        <v>10.14</v>
      </c>
      <c r="BR65" s="65">
        <v>8.8800000000000008</v>
      </c>
      <c r="BS65" s="65">
        <v>10.81</v>
      </c>
      <c r="BT65" s="65">
        <v>11</v>
      </c>
      <c r="BU65" s="65">
        <v>8.69</v>
      </c>
      <c r="BV65" s="65">
        <v>9.5</v>
      </c>
      <c r="BW65" s="65">
        <v>8.83</v>
      </c>
      <c r="BX65" s="65">
        <v>3.77</v>
      </c>
      <c r="BY65" s="65">
        <v>0.66</v>
      </c>
      <c r="BZ65" s="65">
        <v>0.69236559139785481</v>
      </c>
      <c r="CA65" s="65">
        <v>9</v>
      </c>
      <c r="CB65" s="65">
        <v>8.16</v>
      </c>
      <c r="CC65" s="65">
        <v>8.83</v>
      </c>
      <c r="CD65" s="65">
        <v>9.75</v>
      </c>
      <c r="CE65" s="65">
        <v>12.9</v>
      </c>
      <c r="CF65" s="65">
        <v>0.47</v>
      </c>
      <c r="CG65" s="65" t="s">
        <v>202</v>
      </c>
      <c r="CH65" s="65">
        <v>48</v>
      </c>
      <c r="CI65" s="65" t="s">
        <v>202</v>
      </c>
      <c r="CJ65" s="65">
        <v>3.56</v>
      </c>
      <c r="CK65" s="65">
        <v>3.9627721212953828</v>
      </c>
      <c r="CL65" s="65">
        <v>1.0408947516598792</v>
      </c>
      <c r="CM65" s="65">
        <v>14.5</v>
      </c>
      <c r="CN65" s="65">
        <v>24.91</v>
      </c>
      <c r="CO65" s="65">
        <v>5.85</v>
      </c>
      <c r="CP65" s="65">
        <v>4.84</v>
      </c>
      <c r="CQ65" s="65">
        <v>2.91</v>
      </c>
      <c r="CR65" s="65">
        <v>2.25</v>
      </c>
      <c r="CS65" s="65">
        <v>0.37</v>
      </c>
      <c r="CT65" s="65">
        <v>0.35</v>
      </c>
      <c r="CU65" s="65">
        <v>0.51237954674269681</v>
      </c>
      <c r="CV65" s="65">
        <v>0.3</v>
      </c>
      <c r="CW65" s="65">
        <v>0.56999999999999995</v>
      </c>
      <c r="CX65" s="65">
        <v>0.6</v>
      </c>
      <c r="CY65" s="65">
        <v>0.9279524103700395</v>
      </c>
      <c r="CZ65" s="65">
        <v>1.3603083944129661</v>
      </c>
      <c r="DA65" s="65">
        <v>0.59</v>
      </c>
      <c r="DB65" s="65">
        <v>17.636240951648944</v>
      </c>
      <c r="DC65" s="65">
        <v>1.3866518011461384</v>
      </c>
      <c r="DD65" s="65">
        <v>7.7633490142064581</v>
      </c>
      <c r="DE65" s="65">
        <v>1.8766838725821682</v>
      </c>
      <c r="DF65" s="65">
        <v>8.4750567107066885</v>
      </c>
      <c r="DG65" s="65">
        <v>6.1010540467868637</v>
      </c>
      <c r="DH65" s="65">
        <v>4.0410594245763933</v>
      </c>
      <c r="DI65" s="65">
        <v>25.33</v>
      </c>
      <c r="DJ65" s="65">
        <v>7.7</v>
      </c>
      <c r="DK65" s="65">
        <v>17.615283933912465</v>
      </c>
      <c r="DL65" s="65">
        <v>1.0480299431608997</v>
      </c>
      <c r="DM65" s="65">
        <v>9.6300000000000008</v>
      </c>
      <c r="DN65" s="65">
        <v>53.942897943639508</v>
      </c>
      <c r="DO65" s="42"/>
    </row>
    <row r="66" spans="2:119">
      <c r="B66" s="23"/>
      <c r="C66" s="42">
        <v>30</v>
      </c>
      <c r="D66" s="64">
        <f t="shared" si="2"/>
        <v>30.200299999999999</v>
      </c>
      <c r="E66" s="42">
        <v>2003</v>
      </c>
      <c r="F66" s="65">
        <v>86.147652459193779</v>
      </c>
      <c r="G66" s="65">
        <v>65.831517792302108</v>
      </c>
      <c r="H66" s="65">
        <v>1.4648333333333334</v>
      </c>
      <c r="I66" s="65">
        <v>13.29</v>
      </c>
      <c r="J66" s="65">
        <v>13.100000000000001</v>
      </c>
      <c r="K66" s="65">
        <v>21</v>
      </c>
      <c r="L66" s="65">
        <v>14.92</v>
      </c>
      <c r="M66" s="65">
        <v>13.5</v>
      </c>
      <c r="N66" s="65">
        <v>32</v>
      </c>
      <c r="O66" s="65">
        <v>19.170000000000002</v>
      </c>
      <c r="P66" s="65">
        <v>15</v>
      </c>
      <c r="Q66" s="65">
        <v>78</v>
      </c>
      <c r="R66" s="65">
        <v>26</v>
      </c>
      <c r="S66" s="65">
        <v>20.420000000000002</v>
      </c>
      <c r="T66" s="65">
        <v>13.700000000000001</v>
      </c>
      <c r="U66" s="65">
        <v>26</v>
      </c>
      <c r="V66" s="65">
        <v>19.440000000000001</v>
      </c>
      <c r="W66" s="65">
        <v>13.700000000000001</v>
      </c>
      <c r="X66" s="66">
        <v>640</v>
      </c>
      <c r="Y66" s="65">
        <v>13</v>
      </c>
      <c r="Z66" s="65">
        <v>13</v>
      </c>
      <c r="AA66" s="65">
        <v>0.8</v>
      </c>
      <c r="AB66" s="65">
        <v>12.9</v>
      </c>
      <c r="AC66" s="65">
        <v>10</v>
      </c>
      <c r="AD66" s="65">
        <v>1</v>
      </c>
      <c r="AE66" s="65">
        <v>10.5</v>
      </c>
      <c r="AF66" s="65">
        <v>14</v>
      </c>
      <c r="AG66" s="65">
        <v>1.3</v>
      </c>
      <c r="AH66" s="65">
        <v>13.8</v>
      </c>
      <c r="AI66" s="65">
        <v>8</v>
      </c>
      <c r="AJ66" s="65">
        <v>1.3</v>
      </c>
      <c r="AK66" s="65">
        <v>20.2</v>
      </c>
      <c r="AL66" s="65">
        <v>10</v>
      </c>
      <c r="AM66" s="65">
        <v>0.7</v>
      </c>
      <c r="AN66" s="65">
        <v>7.07</v>
      </c>
      <c r="AO66" s="65">
        <v>6.54</v>
      </c>
      <c r="AP66" s="65">
        <v>3.67</v>
      </c>
      <c r="AQ66" s="65">
        <v>3.98</v>
      </c>
      <c r="AR66" s="65">
        <v>6.18</v>
      </c>
      <c r="AS66" s="65">
        <v>3.75</v>
      </c>
      <c r="AT66" s="65">
        <v>4.18</v>
      </c>
      <c r="AU66" s="65">
        <v>3.95</v>
      </c>
      <c r="AV66" s="65">
        <v>5.09</v>
      </c>
      <c r="AW66" s="65">
        <v>6.48</v>
      </c>
      <c r="AX66" s="65">
        <v>4.9707104209486594</v>
      </c>
      <c r="AY66" s="65">
        <v>8.5</v>
      </c>
      <c r="AZ66" s="65">
        <v>7.69</v>
      </c>
      <c r="BA66" s="65">
        <v>7.7</v>
      </c>
      <c r="BB66" s="65"/>
      <c r="BC66" s="65"/>
      <c r="BD66" s="65"/>
      <c r="BE66" s="65">
        <v>6.66</v>
      </c>
      <c r="BF66" s="65">
        <v>5.0513354647720803</v>
      </c>
      <c r="BG66" s="65">
        <v>7.0496613954255727</v>
      </c>
      <c r="BH66" s="65">
        <v>5.5466654897148411</v>
      </c>
      <c r="BI66" s="65">
        <v>6.29</v>
      </c>
      <c r="BJ66" s="65">
        <v>5.68</v>
      </c>
      <c r="BK66" s="65">
        <v>7.08</v>
      </c>
      <c r="BL66" s="65">
        <v>8.3800000000000008</v>
      </c>
      <c r="BM66" s="65">
        <v>8.58</v>
      </c>
      <c r="BN66" s="65">
        <v>9</v>
      </c>
      <c r="BO66" s="65">
        <v>9.7192765536767531</v>
      </c>
      <c r="BP66" s="65">
        <v>8.25</v>
      </c>
      <c r="BQ66" s="65">
        <v>9.86</v>
      </c>
      <c r="BR66" s="65">
        <v>8.75</v>
      </c>
      <c r="BS66" s="65">
        <v>10.07</v>
      </c>
      <c r="BT66" s="65">
        <v>11.9</v>
      </c>
      <c r="BU66" s="65">
        <v>9.11</v>
      </c>
      <c r="BV66" s="65">
        <v>9.73</v>
      </c>
      <c r="BW66" s="65">
        <v>8.8800000000000008</v>
      </c>
      <c r="BX66" s="65">
        <v>3.39</v>
      </c>
      <c r="BY66" s="65">
        <v>0.66</v>
      </c>
      <c r="BZ66" s="65">
        <v>0.6923655913978557</v>
      </c>
      <c r="CA66" s="65">
        <v>9.67</v>
      </c>
      <c r="CB66" s="65">
        <v>9.59</v>
      </c>
      <c r="CC66" s="65">
        <v>10.97</v>
      </c>
      <c r="CD66" s="65">
        <v>9.4</v>
      </c>
      <c r="CE66" s="65">
        <v>12.6</v>
      </c>
      <c r="CF66" s="65">
        <v>0.48</v>
      </c>
      <c r="CG66" s="65" t="s">
        <v>202</v>
      </c>
      <c r="CH66" s="65">
        <v>48.75</v>
      </c>
      <c r="CI66" s="65" t="s">
        <v>202</v>
      </c>
      <c r="CJ66" s="65">
        <v>3.4</v>
      </c>
      <c r="CK66" s="65">
        <v>3.7773214354527114</v>
      </c>
      <c r="CL66" s="65">
        <v>1.085703019161333</v>
      </c>
      <c r="CM66" s="65">
        <v>17.2</v>
      </c>
      <c r="CN66" s="65">
        <v>24.86</v>
      </c>
      <c r="CO66" s="65">
        <v>5.95</v>
      </c>
      <c r="CP66" s="65">
        <v>4.68</v>
      </c>
      <c r="CQ66" s="65">
        <v>3.5</v>
      </c>
      <c r="CR66" s="65">
        <v>2.2999999999999998</v>
      </c>
      <c r="CS66" s="65">
        <v>0.34</v>
      </c>
      <c r="CT66" s="65">
        <v>0.32</v>
      </c>
      <c r="CU66" s="65">
        <v>0.50022821805726603</v>
      </c>
      <c r="CV66" s="65">
        <v>0.3</v>
      </c>
      <c r="CW66" s="65">
        <v>0.62</v>
      </c>
      <c r="CX66" s="65">
        <v>0.66</v>
      </c>
      <c r="CY66" s="65">
        <v>0.92795241037004117</v>
      </c>
      <c r="CZ66" s="65">
        <v>1.3603083944129679</v>
      </c>
      <c r="DA66" s="65">
        <v>0.85</v>
      </c>
      <c r="DB66" s="65">
        <v>18.635570082233446</v>
      </c>
      <c r="DC66" s="65">
        <v>1.4013816067975835</v>
      </c>
      <c r="DD66" s="65">
        <v>7.756256331734221</v>
      </c>
      <c r="DE66" s="65">
        <v>1.9572568128311407</v>
      </c>
      <c r="DF66" s="65">
        <v>8.6985019657347991</v>
      </c>
      <c r="DG66" s="65">
        <v>6.1010540467868708</v>
      </c>
      <c r="DH66" s="65">
        <v>4.0410594245763845</v>
      </c>
      <c r="DI66" s="65">
        <v>22.963620377695115</v>
      </c>
      <c r="DJ66" s="65">
        <v>6.4534797378800386</v>
      </c>
      <c r="DK66" s="65">
        <v>19.309071499786292</v>
      </c>
      <c r="DL66" s="65">
        <v>1.1153799592474378</v>
      </c>
      <c r="DM66" s="65">
        <v>8.7411901637876301</v>
      </c>
      <c r="DN66" s="65">
        <v>53.942897943639394</v>
      </c>
      <c r="DO66" s="42"/>
    </row>
    <row r="67" spans="2:119">
      <c r="B67" s="23"/>
      <c r="C67" s="42">
        <v>30</v>
      </c>
      <c r="D67" s="64">
        <f t="shared" si="2"/>
        <v>30.200399999999998</v>
      </c>
      <c r="E67" s="42">
        <v>2004</v>
      </c>
      <c r="F67" s="65">
        <v>88.243236264101128</v>
      </c>
      <c r="G67" s="65">
        <v>70.515613652868552</v>
      </c>
      <c r="H67" s="65">
        <v>1.7729999999999997</v>
      </c>
      <c r="I67" s="65">
        <v>13.57</v>
      </c>
      <c r="J67" s="65">
        <v>13.100000000000001</v>
      </c>
      <c r="K67" s="65">
        <v>21</v>
      </c>
      <c r="L67" s="65">
        <v>14.64</v>
      </c>
      <c r="M67" s="65">
        <v>13.5</v>
      </c>
      <c r="N67" s="65">
        <v>31</v>
      </c>
      <c r="O67" s="65">
        <v>15</v>
      </c>
      <c r="P67" s="65">
        <v>15.088941176470588</v>
      </c>
      <c r="Q67" s="65">
        <v>64.741176470588243</v>
      </c>
      <c r="R67" s="65">
        <v>25</v>
      </c>
      <c r="S67" s="65">
        <v>20.079999999999998</v>
      </c>
      <c r="T67" s="65">
        <v>13.8</v>
      </c>
      <c r="U67" s="65">
        <v>23</v>
      </c>
      <c r="V67" s="65">
        <v>18.829999999999998</v>
      </c>
      <c r="W67" s="65">
        <v>20.3</v>
      </c>
      <c r="X67" s="66">
        <v>740</v>
      </c>
      <c r="Y67" s="65">
        <v>13.4</v>
      </c>
      <c r="Z67" s="65">
        <v>13</v>
      </c>
      <c r="AA67" s="65">
        <v>2</v>
      </c>
      <c r="AB67" s="65">
        <v>13.2</v>
      </c>
      <c r="AC67" s="65">
        <v>11</v>
      </c>
      <c r="AD67" s="65">
        <v>2</v>
      </c>
      <c r="AE67" s="65">
        <v>9.9</v>
      </c>
      <c r="AF67" s="65">
        <v>7</v>
      </c>
      <c r="AG67" s="65">
        <v>2</v>
      </c>
      <c r="AH67" s="65">
        <v>11.6</v>
      </c>
      <c r="AI67" s="65">
        <v>13</v>
      </c>
      <c r="AJ67" s="65">
        <v>1</v>
      </c>
      <c r="AK67" s="65">
        <v>23.5</v>
      </c>
      <c r="AL67" s="65">
        <v>21</v>
      </c>
      <c r="AM67" s="65">
        <v>0.90000000000000013</v>
      </c>
      <c r="AN67" s="65">
        <v>6</v>
      </c>
      <c r="AO67" s="65">
        <v>5.83</v>
      </c>
      <c r="AP67" s="65">
        <v>3.83</v>
      </c>
      <c r="AQ67" s="65">
        <v>4.08</v>
      </c>
      <c r="AR67" s="65">
        <v>6.72</v>
      </c>
      <c r="AS67" s="65">
        <v>4.04</v>
      </c>
      <c r="AT67" s="65">
        <v>3.79</v>
      </c>
      <c r="AU67" s="65">
        <v>3.91</v>
      </c>
      <c r="AV67" s="65">
        <v>4.03</v>
      </c>
      <c r="AW67" s="65">
        <v>6.3</v>
      </c>
      <c r="AX67" s="65">
        <v>4.9707104209486683</v>
      </c>
      <c r="AY67" s="65">
        <v>6.3</v>
      </c>
      <c r="AZ67" s="65">
        <v>5.92</v>
      </c>
      <c r="BA67" s="65">
        <v>9.94</v>
      </c>
      <c r="BB67" s="65"/>
      <c r="BC67" s="65"/>
      <c r="BD67" s="65"/>
      <c r="BE67" s="65">
        <v>6.27049145788693</v>
      </c>
      <c r="BF67" s="65">
        <v>5.0513354647720874</v>
      </c>
      <c r="BG67" s="65">
        <v>7.3498226356991117</v>
      </c>
      <c r="BH67" s="65">
        <v>5.2912955770479586</v>
      </c>
      <c r="BI67" s="65">
        <v>6.5</v>
      </c>
      <c r="BJ67" s="65">
        <v>5.2</v>
      </c>
      <c r="BK67" s="65">
        <v>6.96</v>
      </c>
      <c r="BL67" s="65">
        <v>7.85</v>
      </c>
      <c r="BM67" s="65">
        <v>9.33</v>
      </c>
      <c r="BN67" s="65">
        <v>10</v>
      </c>
      <c r="BO67" s="65">
        <v>10.327109368788541</v>
      </c>
      <c r="BP67" s="65">
        <v>10.17</v>
      </c>
      <c r="BQ67" s="65">
        <v>11.06</v>
      </c>
      <c r="BR67" s="65">
        <v>8.83</v>
      </c>
      <c r="BS67" s="65">
        <v>9.5399999999999991</v>
      </c>
      <c r="BT67" s="65">
        <v>10.75</v>
      </c>
      <c r="BU67" s="65">
        <v>8.8800000000000008</v>
      </c>
      <c r="BV67" s="65">
        <v>10.75</v>
      </c>
      <c r="BW67" s="65">
        <v>9.11</v>
      </c>
      <c r="BX67" s="65">
        <v>3.45</v>
      </c>
      <c r="BY67" s="65">
        <v>0.79</v>
      </c>
      <c r="BZ67" s="65">
        <v>0.69236559139785658</v>
      </c>
      <c r="CA67" s="65">
        <v>9.67</v>
      </c>
      <c r="CB67" s="65">
        <v>8.9499999999999993</v>
      </c>
      <c r="CC67" s="65">
        <v>10.6</v>
      </c>
      <c r="CD67" s="65">
        <v>9.41</v>
      </c>
      <c r="CE67" s="65">
        <v>13.9</v>
      </c>
      <c r="CF67" s="65">
        <v>0.513168524157672</v>
      </c>
      <c r="CG67" s="65" t="s">
        <v>202</v>
      </c>
      <c r="CH67" s="65">
        <v>53.875</v>
      </c>
      <c r="CI67" s="65" t="s">
        <v>202</v>
      </c>
      <c r="CJ67" s="65">
        <v>2.71</v>
      </c>
      <c r="CK67" s="65">
        <v>3.6276445614276094</v>
      </c>
      <c r="CL67" s="65">
        <v>1.1305112866627871</v>
      </c>
      <c r="CM67" s="65">
        <v>17.569439809692422</v>
      </c>
      <c r="CN67" s="65">
        <v>24</v>
      </c>
      <c r="CO67" s="65">
        <v>5.61</v>
      </c>
      <c r="CP67" s="65">
        <v>5.0999999999999996</v>
      </c>
      <c r="CQ67" s="65">
        <v>3.19</v>
      </c>
      <c r="CR67" s="65">
        <v>2.44</v>
      </c>
      <c r="CS67" s="65">
        <v>0.38</v>
      </c>
      <c r="CT67" s="65">
        <v>0.33</v>
      </c>
      <c r="CU67" s="65">
        <v>0.48807688937183547</v>
      </c>
      <c r="CV67" s="65">
        <v>0.28000000000000003</v>
      </c>
      <c r="CW67" s="65">
        <v>0.62</v>
      </c>
      <c r="CX67" s="65">
        <v>0.54310924369747937</v>
      </c>
      <c r="CY67" s="65">
        <v>0.92795241037004272</v>
      </c>
      <c r="CZ67" s="65">
        <v>1.3603083944129697</v>
      </c>
      <c r="DA67" s="65">
        <v>1.0805210183540561</v>
      </c>
      <c r="DB67" s="65">
        <v>18.596755906895762</v>
      </c>
      <c r="DC67" s="65">
        <v>1.396571948048223</v>
      </c>
      <c r="DD67" s="65">
        <v>7.9012490931733925</v>
      </c>
      <c r="DE67" s="65">
        <v>2.0569153573571604</v>
      </c>
      <c r="DF67" s="65">
        <v>8.9881145426745093</v>
      </c>
      <c r="DG67" s="65">
        <v>6.1010540467868779</v>
      </c>
      <c r="DH67" s="65">
        <v>4.0410594245763765</v>
      </c>
      <c r="DI67" s="65">
        <v>29</v>
      </c>
      <c r="DJ67" s="65">
        <v>7.8</v>
      </c>
      <c r="DK67" s="65">
        <v>21.002859065660118</v>
      </c>
      <c r="DL67" s="65">
        <v>1.1827299753339755</v>
      </c>
      <c r="DM67" s="65">
        <v>8.1999999999999993</v>
      </c>
      <c r="DN67" s="65">
        <v>53.942897943639295</v>
      </c>
      <c r="DO67" s="42"/>
    </row>
    <row r="68" spans="2:119">
      <c r="B68" s="23"/>
      <c r="C68" s="42">
        <v>30</v>
      </c>
      <c r="D68" s="64">
        <f t="shared" si="2"/>
        <v>30.200500000000002</v>
      </c>
      <c r="E68" s="42">
        <v>2005</v>
      </c>
      <c r="F68" s="65">
        <v>90.758625438680625</v>
      </c>
      <c r="G68" s="65">
        <v>75.16339869281046</v>
      </c>
      <c r="H68" s="65">
        <v>2.4121666666666668</v>
      </c>
      <c r="I68" s="65">
        <v>14.3</v>
      </c>
      <c r="J68" s="65">
        <v>14.399999999999999</v>
      </c>
      <c r="K68" s="65">
        <v>21</v>
      </c>
      <c r="L68" s="65">
        <v>14.74</v>
      </c>
      <c r="M68" s="65">
        <v>15</v>
      </c>
      <c r="N68" s="65">
        <v>32</v>
      </c>
      <c r="O68" s="65">
        <v>20.75</v>
      </c>
      <c r="P68" s="65">
        <v>15.6</v>
      </c>
      <c r="Q68" s="65">
        <v>60</v>
      </c>
      <c r="R68" s="65">
        <v>26</v>
      </c>
      <c r="S68" s="65">
        <v>23.67</v>
      </c>
      <c r="T68" s="65">
        <v>14.7</v>
      </c>
      <c r="U68" s="65">
        <v>27</v>
      </c>
      <c r="V68" s="65">
        <v>19.2</v>
      </c>
      <c r="W68" s="65">
        <v>19.7</v>
      </c>
      <c r="X68" s="66">
        <v>720</v>
      </c>
      <c r="Y68" s="65">
        <v>14.2</v>
      </c>
      <c r="Z68" s="65">
        <v>14</v>
      </c>
      <c r="AA68" s="65">
        <v>1.2</v>
      </c>
      <c r="AB68" s="65">
        <v>14.9</v>
      </c>
      <c r="AC68" s="65">
        <v>15</v>
      </c>
      <c r="AD68" s="65">
        <v>1</v>
      </c>
      <c r="AE68" s="65">
        <v>13</v>
      </c>
      <c r="AF68" s="65">
        <v>25</v>
      </c>
      <c r="AG68" s="65">
        <v>1.0125000000000002</v>
      </c>
      <c r="AH68" s="65">
        <v>14.3</v>
      </c>
      <c r="AI68" s="65">
        <v>20</v>
      </c>
      <c r="AJ68" s="65">
        <v>1</v>
      </c>
      <c r="AK68" s="65">
        <v>31.2</v>
      </c>
      <c r="AL68" s="65">
        <v>25</v>
      </c>
      <c r="AM68" s="65">
        <v>1.1000000000000001</v>
      </c>
      <c r="AN68" s="65">
        <v>9.58</v>
      </c>
      <c r="AO68" s="65">
        <v>7.11</v>
      </c>
      <c r="AP68" s="65">
        <v>3.94</v>
      </c>
      <c r="AQ68" s="65">
        <v>4.3499999999999996</v>
      </c>
      <c r="AR68" s="65">
        <v>7.9</v>
      </c>
      <c r="AS68" s="65">
        <v>4.0999999999999996</v>
      </c>
      <c r="AT68" s="65">
        <v>4.57</v>
      </c>
      <c r="AU68" s="65">
        <v>4.2300000000000004</v>
      </c>
      <c r="AV68" s="65">
        <v>4.4400000000000004</v>
      </c>
      <c r="AW68" s="65">
        <v>7.14</v>
      </c>
      <c r="AX68" s="65">
        <v>4.9707104209486754</v>
      </c>
      <c r="AY68" s="65">
        <v>5.83</v>
      </c>
      <c r="AZ68" s="65">
        <v>6.25</v>
      </c>
      <c r="BA68" s="65">
        <v>8.5</v>
      </c>
      <c r="BB68" s="65"/>
      <c r="BC68" s="65"/>
      <c r="BD68" s="65"/>
      <c r="BE68" s="65">
        <v>6.2704914578869388</v>
      </c>
      <c r="BF68" s="65">
        <v>5.0513354647720936</v>
      </c>
      <c r="BG68" s="65">
        <v>7.8898710077811742</v>
      </c>
      <c r="BH68" s="65">
        <v>4.58</v>
      </c>
      <c r="BI68" s="65">
        <v>7</v>
      </c>
      <c r="BJ68" s="65">
        <v>5.88</v>
      </c>
      <c r="BK68" s="65">
        <v>7.52</v>
      </c>
      <c r="BL68" s="65">
        <v>8.44</v>
      </c>
      <c r="BM68" s="65">
        <v>10</v>
      </c>
      <c r="BN68" s="65">
        <v>10.114225785111103</v>
      </c>
      <c r="BO68" s="65">
        <v>10</v>
      </c>
      <c r="BP68" s="65">
        <v>10.63220479500586</v>
      </c>
      <c r="BQ68" s="65">
        <v>10.94</v>
      </c>
      <c r="BR68" s="65">
        <v>9.8800000000000008</v>
      </c>
      <c r="BS68" s="65">
        <v>10.5</v>
      </c>
      <c r="BT68" s="65">
        <v>12</v>
      </c>
      <c r="BU68" s="65">
        <v>8.7899999999999991</v>
      </c>
      <c r="BV68" s="65">
        <v>11.4</v>
      </c>
      <c r="BW68" s="65">
        <v>10.119999999999999</v>
      </c>
      <c r="BX68" s="65">
        <v>2.8</v>
      </c>
      <c r="BY68" s="65">
        <v>0.76</v>
      </c>
      <c r="BZ68" s="65">
        <v>0.69236559139785736</v>
      </c>
      <c r="CA68" s="65">
        <v>10.7</v>
      </c>
      <c r="CB68" s="65">
        <v>8.94</v>
      </c>
      <c r="CC68" s="65">
        <v>8.4500000000000011</v>
      </c>
      <c r="CD68" s="65">
        <v>9.44</v>
      </c>
      <c r="CE68" s="65">
        <v>17</v>
      </c>
      <c r="CF68" s="65">
        <v>0.53612099170294414</v>
      </c>
      <c r="CG68" s="65" t="s">
        <v>202</v>
      </c>
      <c r="CH68" s="65">
        <v>59</v>
      </c>
      <c r="CI68" s="65">
        <v>50</v>
      </c>
      <c r="CJ68" s="65">
        <v>2.36</v>
      </c>
      <c r="CK68" s="65">
        <v>3.5137414992200782</v>
      </c>
      <c r="CL68" s="65">
        <v>1.1753195541642416</v>
      </c>
      <c r="CM68" s="65">
        <v>18.25</v>
      </c>
      <c r="CN68" s="65">
        <v>26.23</v>
      </c>
      <c r="CO68" s="65">
        <v>6.33</v>
      </c>
      <c r="CP68" s="65">
        <v>5.17</v>
      </c>
      <c r="CQ68" s="65">
        <v>3.25</v>
      </c>
      <c r="CR68" s="65">
        <v>2.06</v>
      </c>
      <c r="CS68" s="65">
        <v>0.35</v>
      </c>
      <c r="CT68" s="65">
        <v>0.33</v>
      </c>
      <c r="CU68" s="65">
        <v>0.51888834102960746</v>
      </c>
      <c r="CV68" s="65">
        <v>0.28000000000000003</v>
      </c>
      <c r="CW68" s="65">
        <v>0.6</v>
      </c>
      <c r="CX68" s="65">
        <v>0.52207282913165343</v>
      </c>
      <c r="CY68" s="65">
        <v>0.92795241037004406</v>
      </c>
      <c r="CZ68" s="65">
        <v>1.3603083944129712</v>
      </c>
      <c r="DA68" s="65">
        <v>0.9</v>
      </c>
      <c r="DB68" s="65">
        <v>18.779697638453843</v>
      </c>
      <c r="DC68" s="65">
        <v>1.4333342373470854</v>
      </c>
      <c r="DD68" s="65">
        <v>7.9474909477859583</v>
      </c>
      <c r="DE68" s="65">
        <v>2.1756595061602262</v>
      </c>
      <c r="DF68" s="65">
        <v>9.3438944415258192</v>
      </c>
      <c r="DG68" s="65">
        <v>6.1010540467868841</v>
      </c>
      <c r="DH68" s="65">
        <v>4.0410594245763694</v>
      </c>
      <c r="DI68" s="65">
        <v>24.448333333333331</v>
      </c>
      <c r="DJ68" s="65">
        <v>6.5211538461538439</v>
      </c>
      <c r="DK68" s="65">
        <v>20.044969947300928</v>
      </c>
      <c r="DL68" s="65">
        <v>1.29011998713077</v>
      </c>
      <c r="DM68" s="65">
        <v>8.33</v>
      </c>
      <c r="DN68" s="65">
        <v>53.94289794363921</v>
      </c>
      <c r="DO68" s="42"/>
    </row>
    <row r="69" spans="2:119">
      <c r="B69" s="23"/>
      <c r="C69" s="42">
        <v>30</v>
      </c>
      <c r="D69" s="64">
        <f t="shared" si="2"/>
        <v>30.200600000000001</v>
      </c>
      <c r="E69" s="42">
        <v>2006</v>
      </c>
      <c r="F69" s="65">
        <v>93.186954800217421</v>
      </c>
      <c r="G69" s="65">
        <v>79.121278140885991</v>
      </c>
      <c r="H69" s="65">
        <v>2.8808333333333329</v>
      </c>
      <c r="I69" s="65">
        <v>14.56</v>
      </c>
      <c r="J69" s="65">
        <v>14.7</v>
      </c>
      <c r="K69" s="65">
        <v>21</v>
      </c>
      <c r="L69" s="65">
        <v>16.170000000000002</v>
      </c>
      <c r="M69" s="65">
        <v>15.5</v>
      </c>
      <c r="N69" s="65">
        <v>40</v>
      </c>
      <c r="O69" s="65">
        <v>20.58</v>
      </c>
      <c r="P69" s="65">
        <v>16.3</v>
      </c>
      <c r="Q69" s="65">
        <v>81</v>
      </c>
      <c r="R69" s="65">
        <v>27</v>
      </c>
      <c r="S69" s="65">
        <v>22.17</v>
      </c>
      <c r="T69" s="65">
        <v>18.5</v>
      </c>
      <c r="U69" s="65">
        <v>29</v>
      </c>
      <c r="V69" s="65">
        <v>17.600000000000001</v>
      </c>
      <c r="W69" s="65">
        <v>21.3</v>
      </c>
      <c r="X69" s="66">
        <v>1200</v>
      </c>
      <c r="Y69" s="65">
        <v>13.9</v>
      </c>
      <c r="Z69" s="65">
        <v>12</v>
      </c>
      <c r="AA69" s="65">
        <v>0.7</v>
      </c>
      <c r="AB69" s="65">
        <v>14</v>
      </c>
      <c r="AC69" s="65">
        <v>14</v>
      </c>
      <c r="AD69" s="65">
        <v>0.3</v>
      </c>
      <c r="AE69" s="65">
        <v>14.8</v>
      </c>
      <c r="AF69" s="65">
        <v>13</v>
      </c>
      <c r="AG69" s="65">
        <v>0.5</v>
      </c>
      <c r="AH69" s="65">
        <v>15.5</v>
      </c>
      <c r="AI69" s="65">
        <v>16</v>
      </c>
      <c r="AJ69" s="65">
        <v>0.3</v>
      </c>
      <c r="AK69" s="65">
        <v>31.3</v>
      </c>
      <c r="AL69" s="65">
        <v>18</v>
      </c>
      <c r="AM69" s="65">
        <v>0.9</v>
      </c>
      <c r="AN69" s="65">
        <v>10.75</v>
      </c>
      <c r="AO69" s="65">
        <v>6.8</v>
      </c>
      <c r="AP69" s="65">
        <v>3.98</v>
      </c>
      <c r="AQ69" s="65">
        <v>4.67</v>
      </c>
      <c r="AR69" s="65">
        <v>5.89</v>
      </c>
      <c r="AS69" s="65">
        <v>4.13</v>
      </c>
      <c r="AT69" s="65">
        <v>5.0599999999999996</v>
      </c>
      <c r="AU69" s="65">
        <v>4.21</v>
      </c>
      <c r="AV69" s="65">
        <v>4.75</v>
      </c>
      <c r="AW69" s="65">
        <v>7.93</v>
      </c>
      <c r="AX69" s="65">
        <v>4.9707104209486808</v>
      </c>
      <c r="AY69" s="65">
        <v>9.8800000000000008</v>
      </c>
      <c r="AZ69" s="65">
        <v>8.8000000000000007</v>
      </c>
      <c r="BA69" s="65">
        <v>13.1</v>
      </c>
      <c r="BB69" s="65"/>
      <c r="BC69" s="65"/>
      <c r="BD69" s="65"/>
      <c r="BE69" s="65">
        <v>6.2704914578869442</v>
      </c>
      <c r="BF69" s="65">
        <v>5.051335464772098</v>
      </c>
      <c r="BG69" s="65">
        <v>8.4299193798632359</v>
      </c>
      <c r="BH69" s="65">
        <v>5.4644442482858082</v>
      </c>
      <c r="BI69" s="65">
        <v>7.19</v>
      </c>
      <c r="BJ69" s="65">
        <v>6.71</v>
      </c>
      <c r="BK69" s="65">
        <v>8.1</v>
      </c>
      <c r="BL69" s="65">
        <v>8.91</v>
      </c>
      <c r="BM69" s="65">
        <v>9.8800000000000008</v>
      </c>
      <c r="BN69" s="65">
        <v>10.467028057749932</v>
      </c>
      <c r="BO69" s="65">
        <v>11.284016381228239</v>
      </c>
      <c r="BP69" s="65">
        <v>10.851878037714282</v>
      </c>
      <c r="BQ69" s="65">
        <v>10.63</v>
      </c>
      <c r="BR69" s="65">
        <v>9.31</v>
      </c>
      <c r="BS69" s="65">
        <v>10.83</v>
      </c>
      <c r="BT69" s="65">
        <v>12.67</v>
      </c>
      <c r="BU69" s="65">
        <v>10.130000000000001</v>
      </c>
      <c r="BV69" s="65">
        <v>11</v>
      </c>
      <c r="BW69" s="65">
        <v>10.6</v>
      </c>
      <c r="BX69" s="65">
        <v>3.73</v>
      </c>
      <c r="BY69" s="65">
        <v>0.61</v>
      </c>
      <c r="BZ69" s="65">
        <v>0.69236559139785814</v>
      </c>
      <c r="CA69" s="65">
        <v>10.02</v>
      </c>
      <c r="CB69" s="65">
        <v>10.06</v>
      </c>
      <c r="CC69" s="65">
        <v>11.33</v>
      </c>
      <c r="CD69" s="65">
        <v>10.09</v>
      </c>
      <c r="CE69" s="65">
        <v>15.52</v>
      </c>
      <c r="CF69" s="65">
        <v>0.55907345924821605</v>
      </c>
      <c r="CG69" s="65" t="s">
        <v>202</v>
      </c>
      <c r="CH69" s="65">
        <v>55</v>
      </c>
      <c r="CI69" s="65" t="s">
        <v>202</v>
      </c>
      <c r="CJ69" s="65">
        <v>3.09</v>
      </c>
      <c r="CK69" s="65">
        <v>3.3998384370125483</v>
      </c>
      <c r="CL69" s="65">
        <v>1.25</v>
      </c>
      <c r="CM69" s="65">
        <v>18.697803671347923</v>
      </c>
      <c r="CN69" s="65">
        <v>27.79</v>
      </c>
      <c r="CO69" s="65">
        <v>6.7</v>
      </c>
      <c r="CP69" s="65">
        <v>5.69</v>
      </c>
      <c r="CQ69" s="65">
        <v>3.3</v>
      </c>
      <c r="CR69" s="65">
        <v>2.2400000000000002</v>
      </c>
      <c r="CS69" s="65">
        <v>0.35937789885184662</v>
      </c>
      <c r="CT69" s="65">
        <v>0.40829479768786131</v>
      </c>
      <c r="CU69" s="65">
        <v>0.57798771909174651</v>
      </c>
      <c r="CV69" s="65">
        <v>0.33170063300910924</v>
      </c>
      <c r="CW69" s="65">
        <v>0.60961538461538456</v>
      </c>
      <c r="CX69" s="65">
        <v>0.52207282913165398</v>
      </c>
      <c r="CY69" s="65">
        <v>0.92795241037004483</v>
      </c>
      <c r="CZ69" s="65">
        <v>1.3603083944129728</v>
      </c>
      <c r="DA69" s="65">
        <v>1.4218472468916521</v>
      </c>
      <c r="DB69" s="65">
        <v>18.668807874244813</v>
      </c>
      <c r="DC69" s="65">
        <v>1.5468119086424648</v>
      </c>
      <c r="DD69" s="65">
        <v>7.9643446774907689</v>
      </c>
      <c r="DE69" s="65">
        <v>2.294403654963292</v>
      </c>
      <c r="DF69" s="65">
        <v>9.6996743403771291</v>
      </c>
      <c r="DG69" s="65">
        <v>6.1010540467868903</v>
      </c>
      <c r="DH69" s="65">
        <v>4.0410594245763649</v>
      </c>
      <c r="DI69" s="65">
        <v>30</v>
      </c>
      <c r="DJ69" s="65">
        <v>7.3</v>
      </c>
      <c r="DK69" s="65">
        <v>16.435404144708716</v>
      </c>
      <c r="DL69" s="65">
        <v>1.4375499946378214</v>
      </c>
      <c r="DM69" s="65">
        <v>9.8532507456791052</v>
      </c>
      <c r="DN69" s="65">
        <v>53.942897943639132</v>
      </c>
      <c r="DO69" s="42"/>
    </row>
    <row r="70" spans="2:119">
      <c r="B70" s="23"/>
      <c r="C70" s="42">
        <v>30</v>
      </c>
      <c r="D70" s="64">
        <f t="shared" si="2"/>
        <v>30.200700000000001</v>
      </c>
      <c r="E70" s="42">
        <v>2007</v>
      </c>
      <c r="F70" s="65">
        <v>95.519124876726764</v>
      </c>
      <c r="G70" s="65">
        <v>83.297022512708779</v>
      </c>
      <c r="H70" s="65">
        <v>2.8546666666666667</v>
      </c>
      <c r="I70" s="65">
        <v>15.93</v>
      </c>
      <c r="J70" s="65">
        <v>15.9</v>
      </c>
      <c r="K70" s="65">
        <v>20</v>
      </c>
      <c r="L70" s="65">
        <v>16.78</v>
      </c>
      <c r="M70" s="65">
        <v>16.3</v>
      </c>
      <c r="N70" s="65">
        <v>34</v>
      </c>
      <c r="O70" s="65">
        <v>21.5</v>
      </c>
      <c r="P70" s="65">
        <v>19.371428571428574</v>
      </c>
      <c r="Q70" s="65">
        <v>65.571428571428569</v>
      </c>
      <c r="R70" s="65">
        <v>30</v>
      </c>
      <c r="S70" s="65">
        <v>25.62</v>
      </c>
      <c r="T70" s="65">
        <v>18.783333333333335</v>
      </c>
      <c r="U70" s="65">
        <v>26.962962962962962</v>
      </c>
      <c r="V70" s="65">
        <v>19.75</v>
      </c>
      <c r="W70" s="65">
        <v>19.8</v>
      </c>
      <c r="X70" s="66">
        <v>1400</v>
      </c>
      <c r="Y70" s="65">
        <v>15.3</v>
      </c>
      <c r="Z70" s="65">
        <v>15</v>
      </c>
      <c r="AA70" s="65">
        <v>1.1000000000000001</v>
      </c>
      <c r="AB70" s="65">
        <v>15.8</v>
      </c>
      <c r="AC70" s="65">
        <v>13</v>
      </c>
      <c r="AD70" s="65">
        <v>1</v>
      </c>
      <c r="AE70" s="65">
        <v>12.7</v>
      </c>
      <c r="AF70" s="65">
        <v>13</v>
      </c>
      <c r="AG70" s="65">
        <v>1</v>
      </c>
      <c r="AH70" s="65">
        <v>15.655555555555559</v>
      </c>
      <c r="AI70" s="65">
        <v>15.844444444444445</v>
      </c>
      <c r="AJ70" s="65">
        <v>0.9111111111111112</v>
      </c>
      <c r="AK70" s="65">
        <v>35</v>
      </c>
      <c r="AL70" s="65">
        <v>19</v>
      </c>
      <c r="AM70" s="65">
        <v>0.9</v>
      </c>
      <c r="AN70" s="65">
        <v>9.0649999999999995</v>
      </c>
      <c r="AO70" s="65">
        <v>6.43</v>
      </c>
      <c r="AP70" s="65">
        <v>4.2</v>
      </c>
      <c r="AQ70" s="65">
        <v>4.5999999999999996</v>
      </c>
      <c r="AR70" s="65">
        <v>7.58</v>
      </c>
      <c r="AS70" s="65">
        <v>4.7699999999999996</v>
      </c>
      <c r="AT70" s="65">
        <v>4.78</v>
      </c>
      <c r="AU70" s="65">
        <v>4.17</v>
      </c>
      <c r="AV70" s="65">
        <v>4.83</v>
      </c>
      <c r="AW70" s="65">
        <v>6.5</v>
      </c>
      <c r="AX70" s="65">
        <v>4.9707104209486843</v>
      </c>
      <c r="AY70" s="65">
        <v>7.85</v>
      </c>
      <c r="AZ70" s="65">
        <v>8.25</v>
      </c>
      <c r="BA70" s="65">
        <v>13.75</v>
      </c>
      <c r="BB70" s="65"/>
      <c r="BC70" s="65"/>
      <c r="BD70" s="65"/>
      <c r="BE70" s="65">
        <v>6.2704914578869477</v>
      </c>
      <c r="BF70" s="65">
        <v>5.0513354647721016</v>
      </c>
      <c r="BG70" s="65">
        <v>9.33</v>
      </c>
      <c r="BH70" s="65">
        <v>5.8929628321905394</v>
      </c>
      <c r="BI70" s="65">
        <v>7.0406666666666666</v>
      </c>
      <c r="BJ70" s="65">
        <v>6.82</v>
      </c>
      <c r="BK70" s="65">
        <v>8.68</v>
      </c>
      <c r="BL70" s="65">
        <v>9.86</v>
      </c>
      <c r="BM70" s="65">
        <v>9.67</v>
      </c>
      <c r="BN70" s="65">
        <v>10.800666225629449</v>
      </c>
      <c r="BO70" s="65">
        <v>13.06</v>
      </c>
      <c r="BP70" s="65">
        <v>11.071551280422701</v>
      </c>
      <c r="BQ70" s="65">
        <v>10.16</v>
      </c>
      <c r="BR70" s="65">
        <v>11.67</v>
      </c>
      <c r="BS70" s="65">
        <v>11.75</v>
      </c>
      <c r="BT70" s="65">
        <v>12.744285714285713</v>
      </c>
      <c r="BU70" s="65">
        <v>10.89</v>
      </c>
      <c r="BV70" s="65">
        <v>13</v>
      </c>
      <c r="BW70" s="65">
        <v>10.67</v>
      </c>
      <c r="BX70" s="65">
        <v>3.69</v>
      </c>
      <c r="BY70" s="65">
        <v>0.8</v>
      </c>
      <c r="BZ70" s="65">
        <v>0.6923655913978588</v>
      </c>
      <c r="CA70" s="65">
        <v>12</v>
      </c>
      <c r="CB70" s="65">
        <v>10</v>
      </c>
      <c r="CC70" s="65">
        <v>11</v>
      </c>
      <c r="CD70" s="65">
        <v>10.53</v>
      </c>
      <c r="CE70" s="65">
        <v>14.72</v>
      </c>
      <c r="CF70" s="65">
        <v>0.54</v>
      </c>
      <c r="CG70" s="65" t="s">
        <v>202</v>
      </c>
      <c r="CH70" s="65">
        <v>56.25</v>
      </c>
      <c r="CI70" s="65" t="s">
        <v>202</v>
      </c>
      <c r="CJ70" s="65">
        <v>3.5</v>
      </c>
      <c r="CK70" s="65">
        <v>3.21</v>
      </c>
      <c r="CL70" s="65">
        <v>1.2201278216656957</v>
      </c>
      <c r="CM70" s="65">
        <v>16.079999999999998</v>
      </c>
      <c r="CN70" s="65">
        <v>30.237031159566591</v>
      </c>
      <c r="CO70" s="65">
        <v>7.09</v>
      </c>
      <c r="CP70" s="65">
        <v>5.65</v>
      </c>
      <c r="CQ70" s="65">
        <v>3.4</v>
      </c>
      <c r="CR70" s="65">
        <v>2.67</v>
      </c>
      <c r="CS70" s="65">
        <v>0.36462673931110789</v>
      </c>
      <c r="CT70" s="65">
        <v>0.42236994219653179</v>
      </c>
      <c r="CU70" s="65">
        <v>0.7080625353373784</v>
      </c>
      <c r="CV70" s="65">
        <v>0.37761463640574344</v>
      </c>
      <c r="CW70" s="65">
        <v>0.47</v>
      </c>
      <c r="CX70" s="65">
        <v>0.52207282913165431</v>
      </c>
      <c r="CY70" s="65">
        <v>0.9279524103700455</v>
      </c>
      <c r="CZ70" s="65">
        <v>1.3603083944129741</v>
      </c>
      <c r="DA70" s="65">
        <v>1.5</v>
      </c>
      <c r="DB70" s="65">
        <v>18.26408661426867</v>
      </c>
      <c r="DC70" s="65">
        <v>1.7370049619343602</v>
      </c>
      <c r="DD70" s="65">
        <v>7.9518102822878216</v>
      </c>
      <c r="DE70" s="65">
        <v>2.4547217056495363</v>
      </c>
      <c r="DF70" s="65">
        <v>9.7331813588426606</v>
      </c>
      <c r="DG70" s="65">
        <v>6.1010540467868957</v>
      </c>
      <c r="DH70" s="65">
        <v>4.0410594245763622</v>
      </c>
      <c r="DI70" s="65">
        <v>21.86999999999999</v>
      </c>
      <c r="DJ70" s="65">
        <v>7.6653846153846121</v>
      </c>
      <c r="DK70" s="65">
        <v>12.261242486825227</v>
      </c>
      <c r="DL70" s="65">
        <v>1.5625299967826933</v>
      </c>
      <c r="DM70" s="65">
        <v>11</v>
      </c>
      <c r="DN70" s="65">
        <v>53.942897943639089</v>
      </c>
      <c r="DO70" s="42"/>
    </row>
    <row r="71" spans="2:119">
      <c r="B71" s="23"/>
      <c r="C71" s="42">
        <v>30</v>
      </c>
      <c r="D71" s="64">
        <f t="shared" si="2"/>
        <v>30.200800000000001</v>
      </c>
      <c r="E71" s="42">
        <v>2008</v>
      </c>
      <c r="F71" s="65">
        <v>98.434398955282248</v>
      </c>
      <c r="G71" s="65">
        <v>90.813362381989833</v>
      </c>
      <c r="H71" s="65">
        <v>4.3689999999999998</v>
      </c>
      <c r="I71" s="65">
        <v>20.91</v>
      </c>
      <c r="J71" s="65">
        <v>21</v>
      </c>
      <c r="K71" s="65">
        <v>21</v>
      </c>
      <c r="L71" s="65">
        <v>21.48</v>
      </c>
      <c r="M71" s="65">
        <v>21</v>
      </c>
      <c r="N71" s="65">
        <v>30</v>
      </c>
      <c r="O71" s="65">
        <v>26.6</v>
      </c>
      <c r="P71" s="65">
        <v>24.3</v>
      </c>
      <c r="Q71" s="65">
        <v>74</v>
      </c>
      <c r="R71" s="65">
        <v>34</v>
      </c>
      <c r="S71" s="65">
        <v>26.93</v>
      </c>
      <c r="T71" s="65">
        <v>20.3</v>
      </c>
      <c r="U71" s="65">
        <v>26</v>
      </c>
      <c r="V71" s="65">
        <v>24.38</v>
      </c>
      <c r="W71" s="65">
        <v>26.5</v>
      </c>
      <c r="X71" s="66">
        <v>1800</v>
      </c>
      <c r="Y71" s="65">
        <v>20.8</v>
      </c>
      <c r="Z71" s="65">
        <v>15</v>
      </c>
      <c r="AA71" s="65">
        <v>1.5</v>
      </c>
      <c r="AB71" s="65">
        <v>20.6</v>
      </c>
      <c r="AC71" s="65">
        <v>13.375</v>
      </c>
      <c r="AD71" s="65">
        <v>2.0499999999999998</v>
      </c>
      <c r="AE71" s="65">
        <v>19.3</v>
      </c>
      <c r="AF71" s="65">
        <v>14</v>
      </c>
      <c r="AG71" s="65">
        <v>1.5</v>
      </c>
      <c r="AH71" s="65">
        <v>16.544444444444448</v>
      </c>
      <c r="AI71" s="65">
        <v>15.955555555555557</v>
      </c>
      <c r="AJ71" s="65">
        <v>1.1888888888888889</v>
      </c>
      <c r="AK71" s="65">
        <v>33.325000000000003</v>
      </c>
      <c r="AL71" s="65">
        <v>16</v>
      </c>
      <c r="AM71" s="65">
        <v>4.8</v>
      </c>
      <c r="AN71" s="65">
        <v>7.38</v>
      </c>
      <c r="AO71" s="65">
        <v>9.06</v>
      </c>
      <c r="AP71" s="65">
        <v>4.47</v>
      </c>
      <c r="AQ71" s="65">
        <v>5.3</v>
      </c>
      <c r="AR71" s="65">
        <v>9.8699999999999992</v>
      </c>
      <c r="AS71" s="65">
        <v>4.6399999999999997</v>
      </c>
      <c r="AT71" s="65">
        <v>5.5</v>
      </c>
      <c r="AU71" s="65">
        <v>4.71</v>
      </c>
      <c r="AV71" s="65">
        <v>5.22</v>
      </c>
      <c r="AW71" s="65">
        <v>7.5</v>
      </c>
      <c r="AX71" s="65">
        <v>4.970710420948687</v>
      </c>
      <c r="AY71" s="65">
        <v>10.25</v>
      </c>
      <c r="AZ71" s="65">
        <v>9.1999999999999993</v>
      </c>
      <c r="BA71" s="65">
        <v>15.33</v>
      </c>
      <c r="BB71" s="65"/>
      <c r="BC71" s="65"/>
      <c r="BD71" s="65"/>
      <c r="BE71" s="65">
        <v>6.2704914578869477</v>
      </c>
      <c r="BF71" s="65">
        <v>5.0513354647721043</v>
      </c>
      <c r="BG71" s="65">
        <v>8.9699677519452976</v>
      </c>
      <c r="BH71" s="65">
        <v>6.3214814160952706</v>
      </c>
      <c r="BI71" s="65">
        <v>7.33</v>
      </c>
      <c r="BJ71" s="65">
        <v>8.52</v>
      </c>
      <c r="BK71" s="65">
        <v>10.33</v>
      </c>
      <c r="BL71" s="65">
        <v>12.16</v>
      </c>
      <c r="BM71" s="65">
        <v>11.7</v>
      </c>
      <c r="BN71" s="65">
        <v>11.478484648013385</v>
      </c>
      <c r="BO71" s="65">
        <v>12.70200256960443</v>
      </c>
      <c r="BP71" s="65">
        <v>9</v>
      </c>
      <c r="BQ71" s="65">
        <v>12.84</v>
      </c>
      <c r="BR71" s="65">
        <v>12.17</v>
      </c>
      <c r="BS71" s="65">
        <v>13.11</v>
      </c>
      <c r="BT71" s="65">
        <v>14.25</v>
      </c>
      <c r="BU71" s="65">
        <v>12.65</v>
      </c>
      <c r="BV71" s="65">
        <v>14.67</v>
      </c>
      <c r="BW71" s="65">
        <v>12.02</v>
      </c>
      <c r="BX71" s="65">
        <v>4.07</v>
      </c>
      <c r="BY71" s="65">
        <v>0.95</v>
      </c>
      <c r="BZ71" s="65">
        <v>0.69236559139785925</v>
      </c>
      <c r="CA71" s="65">
        <v>12.19</v>
      </c>
      <c r="CB71" s="65">
        <v>12.05</v>
      </c>
      <c r="CC71" s="65">
        <v>13.67</v>
      </c>
      <c r="CD71" s="65">
        <v>12.05</v>
      </c>
      <c r="CE71" s="65">
        <v>16.190000000000001</v>
      </c>
      <c r="CF71" s="65">
        <v>0.66801728452899212</v>
      </c>
      <c r="CG71" s="65" t="s">
        <v>202</v>
      </c>
      <c r="CH71" s="65">
        <v>58.33</v>
      </c>
      <c r="CI71" s="65" t="s">
        <v>202</v>
      </c>
      <c r="CJ71" s="65">
        <v>3.8</v>
      </c>
      <c r="CK71" s="65">
        <v>3.2859353748050175</v>
      </c>
      <c r="CL71" s="65">
        <v>1.2201278216656952</v>
      </c>
      <c r="CM71" s="65">
        <v>28.75</v>
      </c>
      <c r="CN71" s="65">
        <v>32.285492187017802</v>
      </c>
      <c r="CO71" s="65">
        <v>6.8545497630331766</v>
      </c>
      <c r="CP71" s="65">
        <v>7.19</v>
      </c>
      <c r="CQ71" s="65">
        <v>5.58</v>
      </c>
      <c r="CR71" s="65">
        <v>3.6</v>
      </c>
      <c r="CS71" s="65">
        <v>0.38981336965555391</v>
      </c>
      <c r="CT71" s="65">
        <v>0.38</v>
      </c>
      <c r="CU71" s="65">
        <v>0.79922501413495106</v>
      </c>
      <c r="CV71" s="65">
        <v>0.35</v>
      </c>
      <c r="CW71" s="65">
        <v>0.63</v>
      </c>
      <c r="CX71" s="65">
        <v>0.52207282913165454</v>
      </c>
      <c r="CY71" s="65">
        <v>0.92795241037004594</v>
      </c>
      <c r="CZ71" s="65">
        <v>1.360308394412975</v>
      </c>
      <c r="DA71" s="65">
        <v>1.07</v>
      </c>
      <c r="DB71" s="65">
        <v>16.958451968561203</v>
      </c>
      <c r="DC71" s="65">
        <v>1.8742029771606161</v>
      </c>
      <c r="DD71" s="65">
        <v>8.0910861693726943</v>
      </c>
      <c r="DE71" s="65">
        <v>2.6699204873284388</v>
      </c>
      <c r="DF71" s="65">
        <v>9.7666232453836166</v>
      </c>
      <c r="DG71" s="65">
        <v>6.1010540467868992</v>
      </c>
      <c r="DH71" s="65">
        <v>4.0410594245763605</v>
      </c>
      <c r="DI71" s="65">
        <v>20.023333333333319</v>
      </c>
      <c r="DJ71" s="65">
        <v>7.8769230769230703</v>
      </c>
      <c r="DK71" s="65">
        <v>10.174161657883483</v>
      </c>
      <c r="DL71" s="65">
        <v>1.6250199978551296</v>
      </c>
      <c r="DM71" s="65">
        <v>11.5</v>
      </c>
      <c r="DN71" s="65">
        <v>53.942897943639053</v>
      </c>
      <c r="DO71" s="42"/>
    </row>
    <row r="72" spans="2:119">
      <c r="B72" s="23"/>
      <c r="C72" s="67">
        <v>30</v>
      </c>
      <c r="D72" s="64">
        <f t="shared" si="2"/>
        <v>30.200900000000001</v>
      </c>
      <c r="E72" s="67">
        <v>2009</v>
      </c>
      <c r="F72" s="68">
        <v>98.372916036466748</v>
      </c>
      <c r="G72" s="68">
        <v>96.804647785039933</v>
      </c>
      <c r="H72" s="68">
        <v>2.4626666666666668</v>
      </c>
      <c r="I72" s="68">
        <v>19.95</v>
      </c>
      <c r="J72" s="68">
        <v>19.7</v>
      </c>
      <c r="K72" s="68">
        <v>21</v>
      </c>
      <c r="L72" s="68">
        <v>21.94</v>
      </c>
      <c r="M72" s="68">
        <v>20.7</v>
      </c>
      <c r="N72" s="68">
        <v>30</v>
      </c>
      <c r="O72" s="68">
        <v>30.14</v>
      </c>
      <c r="P72" s="68">
        <v>22.5</v>
      </c>
      <c r="Q72" s="68">
        <v>57</v>
      </c>
      <c r="R72" s="68">
        <v>30</v>
      </c>
      <c r="S72" s="68">
        <v>26.67</v>
      </c>
      <c r="T72" s="68">
        <v>18.5</v>
      </c>
      <c r="U72" s="68">
        <v>26</v>
      </c>
      <c r="V72" s="68">
        <v>26.4</v>
      </c>
      <c r="W72" s="68">
        <v>27.400000000000002</v>
      </c>
      <c r="X72" s="69">
        <v>1900</v>
      </c>
      <c r="Y72" s="68">
        <v>23.2</v>
      </c>
      <c r="Z72" s="68">
        <v>15</v>
      </c>
      <c r="AA72" s="68">
        <v>2.5</v>
      </c>
      <c r="AB72" s="68">
        <v>19</v>
      </c>
      <c r="AC72" s="68">
        <v>14</v>
      </c>
      <c r="AD72" s="68">
        <v>1.5</v>
      </c>
      <c r="AE72" s="68">
        <v>17</v>
      </c>
      <c r="AF72" s="68">
        <v>20</v>
      </c>
      <c r="AG72" s="68">
        <v>1.5</v>
      </c>
      <c r="AH72" s="68">
        <v>14</v>
      </c>
      <c r="AI72" s="68">
        <v>25</v>
      </c>
      <c r="AJ72" s="68">
        <v>1.5</v>
      </c>
      <c r="AK72" s="68">
        <v>35</v>
      </c>
      <c r="AL72" s="68">
        <v>17</v>
      </c>
      <c r="AM72" s="68">
        <v>0.3</v>
      </c>
      <c r="AN72" s="68">
        <v>8.6999999999999993</v>
      </c>
      <c r="AO72" s="68">
        <v>9.25</v>
      </c>
      <c r="AP72" s="68">
        <v>4.43</v>
      </c>
      <c r="AQ72" s="68">
        <v>4.41</v>
      </c>
      <c r="AR72" s="68">
        <v>9.82</v>
      </c>
      <c r="AS72" s="68">
        <v>5.4</v>
      </c>
      <c r="AT72" s="68">
        <v>6.37</v>
      </c>
      <c r="AU72" s="68">
        <v>4.6500000000000004</v>
      </c>
      <c r="AV72" s="68">
        <v>5.5</v>
      </c>
      <c r="AW72" s="68">
        <v>8.5</v>
      </c>
      <c r="AX72" s="68">
        <v>4.9707104209486879</v>
      </c>
      <c r="AY72" s="68">
        <v>9.25</v>
      </c>
      <c r="AZ72" s="68">
        <v>7.5</v>
      </c>
      <c r="BA72" s="68">
        <v>13</v>
      </c>
      <c r="BB72" s="68"/>
      <c r="BC72" s="68"/>
      <c r="BD72" s="68"/>
      <c r="BE72" s="68">
        <v>6.2704914578869477</v>
      </c>
      <c r="BF72" s="68">
        <v>5.0513354647721052</v>
      </c>
      <c r="BG72" s="68">
        <v>8.9699677519452976</v>
      </c>
      <c r="BH72" s="68">
        <v>6.75</v>
      </c>
      <c r="BI72" s="68">
        <v>7.1</v>
      </c>
      <c r="BJ72" s="68">
        <v>7.27</v>
      </c>
      <c r="BK72" s="68">
        <v>10.44</v>
      </c>
      <c r="BL72" s="68">
        <v>12.56</v>
      </c>
      <c r="BM72" s="68">
        <v>11.68</v>
      </c>
      <c r="BN72" s="68">
        <v>11.817393859205355</v>
      </c>
      <c r="BO72" s="68">
        <v>13.33</v>
      </c>
      <c r="BP72" s="68">
        <v>12.4</v>
      </c>
      <c r="BQ72" s="68">
        <v>12.56</v>
      </c>
      <c r="BR72" s="68">
        <v>12.27</v>
      </c>
      <c r="BS72" s="68">
        <v>12.82</v>
      </c>
      <c r="BT72" s="68">
        <v>12.64</v>
      </c>
      <c r="BU72" s="68">
        <v>12.5</v>
      </c>
      <c r="BV72" s="68">
        <v>13.77</v>
      </c>
      <c r="BW72" s="68">
        <v>13.17</v>
      </c>
      <c r="BX72" s="68">
        <v>4.18</v>
      </c>
      <c r="BY72" s="68">
        <v>0.96</v>
      </c>
      <c r="BZ72" s="68">
        <v>0.69236559139785925</v>
      </c>
      <c r="CA72" s="68">
        <v>11.8</v>
      </c>
      <c r="CB72" s="68">
        <v>11.31</v>
      </c>
      <c r="CC72" s="68">
        <v>12.67</v>
      </c>
      <c r="CD72" s="68">
        <v>12.58</v>
      </c>
      <c r="CE72" s="68">
        <v>16.25</v>
      </c>
      <c r="CF72" s="68">
        <v>0.84</v>
      </c>
      <c r="CG72" s="68" t="s">
        <v>202</v>
      </c>
      <c r="CH72" s="68">
        <v>58.165242945822854</v>
      </c>
      <c r="CI72" s="68" t="s">
        <v>202</v>
      </c>
      <c r="CJ72" s="68">
        <v>5.05</v>
      </c>
      <c r="CK72" s="68">
        <v>3.2859353748050166</v>
      </c>
      <c r="CL72" s="68">
        <v>1.2201278216656952</v>
      </c>
      <c r="CM72" s="68">
        <v>22.83</v>
      </c>
      <c r="CN72" s="68">
        <v>34.524333997017074</v>
      </c>
      <c r="CO72" s="68">
        <v>6.8478199052132709</v>
      </c>
      <c r="CP72" s="68">
        <v>6.8</v>
      </c>
      <c r="CQ72" s="68">
        <v>3.25</v>
      </c>
      <c r="CR72" s="68">
        <v>3.05</v>
      </c>
      <c r="CS72" s="68">
        <v>0.40240668482777692</v>
      </c>
      <c r="CT72" s="68">
        <v>0.4</v>
      </c>
      <c r="CU72" s="68">
        <v>0.86615000942330056</v>
      </c>
      <c r="CV72" s="68">
        <v>0.33</v>
      </c>
      <c r="CW72" s="68">
        <v>0.73</v>
      </c>
      <c r="CX72" s="68">
        <v>0.52207282913165454</v>
      </c>
      <c r="CY72" s="68">
        <v>0.92795241037004605</v>
      </c>
      <c r="CZ72" s="68">
        <v>1.360308394412975</v>
      </c>
      <c r="DA72" s="68">
        <v>1.23</v>
      </c>
      <c r="DB72" s="68">
        <v>16.305634645707467</v>
      </c>
      <c r="DC72" s="68">
        <v>1.9428019847737441</v>
      </c>
      <c r="DD72" s="68">
        <v>8.1607241129151298</v>
      </c>
      <c r="DE72" s="68">
        <v>2.94</v>
      </c>
      <c r="DF72" s="68">
        <v>9.8000000000000007</v>
      </c>
      <c r="DG72" s="68">
        <v>6.1010540467868992</v>
      </c>
      <c r="DH72" s="68">
        <v>4.0410594245763605</v>
      </c>
      <c r="DI72" s="68">
        <v>20.023333333333319</v>
      </c>
      <c r="DJ72" s="68">
        <v>7.8769230769230685</v>
      </c>
      <c r="DK72" s="68">
        <v>10.174161657883481</v>
      </c>
      <c r="DL72" s="68">
        <v>1.6250199978551301</v>
      </c>
      <c r="DM72" s="68">
        <v>9.33</v>
      </c>
      <c r="DN72" s="68">
        <v>53.942897943639046</v>
      </c>
      <c r="DO72" s="42"/>
    </row>
    <row r="73" spans="2:119">
      <c r="B73" s="23"/>
      <c r="C73" s="67">
        <v>30</v>
      </c>
      <c r="D73" s="64">
        <f t="shared" si="2"/>
        <v>30.2013</v>
      </c>
      <c r="E73" s="67">
        <v>2013</v>
      </c>
      <c r="F73" s="68">
        <v>105.38268482732154</v>
      </c>
      <c r="G73" s="68">
        <v>114.54248366013071</v>
      </c>
      <c r="H73" s="68">
        <v>3.9103368333333335</v>
      </c>
      <c r="I73" s="68">
        <v>23</v>
      </c>
      <c r="J73" s="68">
        <v>23.4</v>
      </c>
      <c r="K73" s="68">
        <v>21</v>
      </c>
      <c r="L73" s="68">
        <v>24.87</v>
      </c>
      <c r="M73" s="68">
        <v>23.2</v>
      </c>
      <c r="N73" s="68">
        <v>29</v>
      </c>
      <c r="O73" s="68">
        <v>28.83</v>
      </c>
      <c r="P73" s="68">
        <v>24.7</v>
      </c>
      <c r="Q73" s="68">
        <v>40</v>
      </c>
      <c r="R73" s="68">
        <v>35</v>
      </c>
      <c r="S73" s="68">
        <v>31.7</v>
      </c>
      <c r="T73" s="68">
        <v>21</v>
      </c>
      <c r="U73" s="68">
        <v>24</v>
      </c>
      <c r="V73" s="68">
        <v>30.692000000000007</v>
      </c>
      <c r="W73" s="68">
        <v>24.566666666666659</v>
      </c>
      <c r="X73" s="69">
        <v>1700</v>
      </c>
      <c r="Y73" s="68">
        <v>20.6</v>
      </c>
      <c r="Z73" s="68">
        <v>16</v>
      </c>
      <c r="AA73" s="68">
        <v>1.7</v>
      </c>
      <c r="AB73" s="68">
        <v>20.100000000000001</v>
      </c>
      <c r="AC73" s="68">
        <v>15</v>
      </c>
      <c r="AD73" s="68">
        <v>1.5</v>
      </c>
      <c r="AE73" s="68">
        <v>16.7</v>
      </c>
      <c r="AF73" s="68">
        <v>18</v>
      </c>
      <c r="AG73" s="68">
        <v>1.2</v>
      </c>
      <c r="AH73" s="68">
        <v>18.7</v>
      </c>
      <c r="AI73" s="68">
        <v>20</v>
      </c>
      <c r="AJ73" s="68">
        <v>0.4</v>
      </c>
      <c r="AK73" s="68">
        <v>42.1</v>
      </c>
      <c r="AL73" s="68">
        <v>16</v>
      </c>
      <c r="AM73" s="68">
        <v>0.9</v>
      </c>
      <c r="AN73" s="68">
        <v>10.663795086251961</v>
      </c>
      <c r="AO73" s="68">
        <v>9.44</v>
      </c>
      <c r="AP73" s="68">
        <v>5.04</v>
      </c>
      <c r="AQ73" s="68">
        <v>6.67</v>
      </c>
      <c r="AR73" s="68">
        <v>10.5</v>
      </c>
      <c r="AS73" s="68">
        <v>4.79</v>
      </c>
      <c r="AT73" s="68">
        <v>7.17</v>
      </c>
      <c r="AU73" s="68">
        <v>5.01</v>
      </c>
      <c r="AV73" s="68">
        <v>6.91</v>
      </c>
      <c r="AW73" s="68">
        <v>11.75</v>
      </c>
      <c r="AX73" s="68">
        <v>11.75</v>
      </c>
      <c r="AY73" s="68">
        <v>8.83</v>
      </c>
      <c r="AZ73" s="68">
        <v>11.33</v>
      </c>
      <c r="BA73" s="68">
        <v>12.38</v>
      </c>
      <c r="BB73" s="68"/>
      <c r="BC73" s="68"/>
      <c r="BD73" s="68"/>
      <c r="BE73" s="68">
        <v>9.4</v>
      </c>
      <c r="BF73" s="68">
        <v>8.25</v>
      </c>
      <c r="BG73" s="68">
        <v>14.13</v>
      </c>
      <c r="BH73" s="68">
        <v>8</v>
      </c>
      <c r="BI73" s="68">
        <v>8.75</v>
      </c>
      <c r="BJ73" s="68">
        <v>9.3699999999999992</v>
      </c>
      <c r="BK73" s="68">
        <v>14.04</v>
      </c>
      <c r="BL73" s="68">
        <v>13.86</v>
      </c>
      <c r="BM73" s="68">
        <v>14.19</v>
      </c>
      <c r="BN73" s="68">
        <v>13.75</v>
      </c>
      <c r="BO73" s="68">
        <v>16</v>
      </c>
      <c r="BP73" s="68">
        <v>12</v>
      </c>
      <c r="BQ73" s="68">
        <v>13.78</v>
      </c>
      <c r="BR73" s="68">
        <v>14.73</v>
      </c>
      <c r="BS73" s="68">
        <v>16.600000000000001</v>
      </c>
      <c r="BT73" s="68">
        <v>15.75</v>
      </c>
      <c r="BU73" s="68">
        <v>14.65</v>
      </c>
      <c r="BV73" s="68">
        <v>15.71</v>
      </c>
      <c r="BW73" s="68">
        <v>15.35</v>
      </c>
      <c r="BX73" s="68">
        <v>5.0599999999999996</v>
      </c>
      <c r="BY73" s="68">
        <v>1.1399999999999997</v>
      </c>
      <c r="BZ73" s="68">
        <v>1.1700000000000002</v>
      </c>
      <c r="CA73" s="68">
        <v>15.33</v>
      </c>
      <c r="CB73" s="68">
        <v>13.88</v>
      </c>
      <c r="CC73" s="68">
        <v>14.271118574011883</v>
      </c>
      <c r="CD73" s="68">
        <v>13</v>
      </c>
      <c r="CE73" s="68">
        <v>14.7</v>
      </c>
      <c r="CF73" s="68">
        <v>0.83</v>
      </c>
      <c r="CG73" s="68" t="s">
        <v>202</v>
      </c>
      <c r="CH73" s="70">
        <v>68.823052840434428</v>
      </c>
      <c r="CI73" s="68" t="s">
        <v>202</v>
      </c>
      <c r="CJ73" s="68">
        <v>6.07</v>
      </c>
      <c r="CK73" s="68">
        <v>9.44</v>
      </c>
      <c r="CL73" s="68">
        <v>1.84</v>
      </c>
      <c r="CM73" s="68">
        <v>22.34</v>
      </c>
      <c r="CN73" s="68">
        <v>31.25</v>
      </c>
      <c r="CO73" s="68">
        <v>9.42</v>
      </c>
      <c r="CP73" s="68">
        <v>7.18</v>
      </c>
      <c r="CQ73" s="68">
        <v>3.95</v>
      </c>
      <c r="CR73" s="68">
        <v>3.42</v>
      </c>
      <c r="CS73" s="68">
        <v>0.37</v>
      </c>
      <c r="CT73" s="68">
        <v>0.38</v>
      </c>
      <c r="CU73" s="68">
        <v>0.69</v>
      </c>
      <c r="CV73" s="68">
        <v>0.33</v>
      </c>
      <c r="CW73" s="68">
        <v>0.72</v>
      </c>
      <c r="CX73" s="68">
        <v>0.69</v>
      </c>
      <c r="CY73" s="68">
        <v>1.17</v>
      </c>
      <c r="CZ73" s="68">
        <v>1.8468461538461536</v>
      </c>
      <c r="DA73" s="68">
        <v>1.49</v>
      </c>
      <c r="DB73" s="70">
        <f>DB72</f>
        <v>16.305634645707467</v>
      </c>
      <c r="DC73" s="70">
        <f>DC72</f>
        <v>1.9428019847737441</v>
      </c>
      <c r="DD73" s="70">
        <f>DD72</f>
        <v>8.1607241129151298</v>
      </c>
      <c r="DE73" s="68">
        <v>2.94</v>
      </c>
      <c r="DF73" s="68">
        <v>9.8000000000000007</v>
      </c>
      <c r="DG73" s="70">
        <f>DG72</f>
        <v>6.1010540467868992</v>
      </c>
      <c r="DH73" s="70">
        <f>DH72</f>
        <v>4.0410594245763605</v>
      </c>
      <c r="DI73" s="68">
        <v>32.85</v>
      </c>
      <c r="DJ73" s="68">
        <v>6.6</v>
      </c>
      <c r="DK73" s="68">
        <v>19</v>
      </c>
      <c r="DL73" s="68">
        <v>2.1</v>
      </c>
      <c r="DM73" s="68">
        <v>13.17</v>
      </c>
      <c r="DN73" s="68">
        <v>70</v>
      </c>
      <c r="DO73" s="42"/>
    </row>
    <row r="74" spans="2:119">
      <c r="B74" s="23"/>
      <c r="C74" s="42">
        <v>40</v>
      </c>
      <c r="D74" s="64">
        <f t="shared" si="2"/>
        <v>40.198999999999998</v>
      </c>
      <c r="E74" s="42">
        <v>1990</v>
      </c>
      <c r="F74" s="65">
        <v>66.341299060295071</v>
      </c>
      <c r="G74" s="65">
        <v>43.572984749455337</v>
      </c>
      <c r="H74" s="65">
        <v>1.0866666666666667</v>
      </c>
      <c r="I74" s="65">
        <v>12.27</v>
      </c>
      <c r="J74" s="65">
        <v>12</v>
      </c>
      <c r="K74" s="65">
        <v>21</v>
      </c>
      <c r="L74" s="65">
        <v>13.27</v>
      </c>
      <c r="M74" s="65">
        <v>11.799999999999999</v>
      </c>
      <c r="N74" s="65">
        <v>39</v>
      </c>
      <c r="O74" s="65">
        <v>17.079999999999998</v>
      </c>
      <c r="P74" s="65">
        <v>14.057294429708222</v>
      </c>
      <c r="Q74" s="65">
        <v>70.277188328912473</v>
      </c>
      <c r="R74" s="65">
        <v>20</v>
      </c>
      <c r="S74" s="65">
        <v>17.57</v>
      </c>
      <c r="T74" s="65">
        <v>13.4</v>
      </c>
      <c r="U74" s="65">
        <v>24</v>
      </c>
      <c r="V74" s="65">
        <v>14.67</v>
      </c>
      <c r="W74" s="65">
        <v>11</v>
      </c>
      <c r="X74" s="66">
        <v>768</v>
      </c>
      <c r="Y74" s="65">
        <v>11.7</v>
      </c>
      <c r="Z74" s="65">
        <v>10</v>
      </c>
      <c r="AA74" s="65">
        <v>0.9</v>
      </c>
      <c r="AB74" s="65">
        <v>11.3</v>
      </c>
      <c r="AC74" s="65">
        <v>10</v>
      </c>
      <c r="AD74" s="65">
        <v>1</v>
      </c>
      <c r="AE74" s="65">
        <v>10.3</v>
      </c>
      <c r="AF74" s="65">
        <v>12</v>
      </c>
      <c r="AG74" s="65">
        <v>1.5</v>
      </c>
      <c r="AH74" s="65">
        <v>11.1</v>
      </c>
      <c r="AI74" s="65">
        <v>11</v>
      </c>
      <c r="AJ74" s="65">
        <v>1.2</v>
      </c>
      <c r="AK74" s="65">
        <v>13.1</v>
      </c>
      <c r="AL74" s="65">
        <v>12</v>
      </c>
      <c r="AM74" s="65">
        <v>0.8</v>
      </c>
      <c r="AN74" s="65">
        <v>4.91</v>
      </c>
      <c r="AO74" s="65">
        <v>4.46</v>
      </c>
      <c r="AP74" s="65">
        <v>2.69</v>
      </c>
      <c r="AQ74" s="65">
        <v>2.83</v>
      </c>
      <c r="AR74" s="65">
        <v>5.03</v>
      </c>
      <c r="AS74" s="65">
        <v>2.88</v>
      </c>
      <c r="AT74" s="65">
        <v>4.1433333333333122</v>
      </c>
      <c r="AU74" s="65">
        <v>3.12</v>
      </c>
      <c r="AV74" s="65">
        <v>3.46</v>
      </c>
      <c r="AW74" s="65">
        <v>4.9400000000000004</v>
      </c>
      <c r="AX74" s="65">
        <v>5.6392072010307448</v>
      </c>
      <c r="AY74" s="65">
        <v>5.39</v>
      </c>
      <c r="AZ74" s="65">
        <v>6.8</v>
      </c>
      <c r="BA74" s="65">
        <v>7.42</v>
      </c>
      <c r="BB74" s="65"/>
      <c r="BC74" s="65"/>
      <c r="BD74" s="65"/>
      <c r="BE74" s="65">
        <v>4.8144942906636743</v>
      </c>
      <c r="BF74" s="65">
        <v>3.8954326923076925</v>
      </c>
      <c r="BG74" s="65">
        <v>8.08</v>
      </c>
      <c r="BH74" s="65">
        <v>3.83</v>
      </c>
      <c r="BI74" s="65">
        <v>4.88</v>
      </c>
      <c r="BJ74" s="65">
        <v>4.92</v>
      </c>
      <c r="BK74" s="65">
        <v>5.64</v>
      </c>
      <c r="BL74" s="65">
        <v>6.05</v>
      </c>
      <c r="BM74" s="65">
        <v>6.56</v>
      </c>
      <c r="BN74" s="65">
        <v>6.68</v>
      </c>
      <c r="BO74" s="65">
        <v>7.6604761904761904</v>
      </c>
      <c r="BP74" s="65">
        <v>6.3283378001996962</v>
      </c>
      <c r="BQ74" s="65">
        <v>5.42</v>
      </c>
      <c r="BR74" s="65">
        <v>6.56</v>
      </c>
      <c r="BS74" s="65">
        <v>6.67</v>
      </c>
      <c r="BT74" s="65">
        <v>6.11</v>
      </c>
      <c r="BU74" s="65">
        <v>6.93</v>
      </c>
      <c r="BV74" s="65">
        <v>9.4300000000001774</v>
      </c>
      <c r="BW74" s="65">
        <v>7.03</v>
      </c>
      <c r="BX74" s="65">
        <v>1.83</v>
      </c>
      <c r="BY74" s="65">
        <v>0.39</v>
      </c>
      <c r="BZ74" s="65">
        <v>0.48</v>
      </c>
      <c r="CA74" s="65">
        <v>5.99</v>
      </c>
      <c r="CB74" s="65">
        <v>7.3833333333331987</v>
      </c>
      <c r="CC74" s="65">
        <v>6.63</v>
      </c>
      <c r="CD74" s="65">
        <v>7.8166666666668041</v>
      </c>
      <c r="CE74" s="65">
        <v>11.74</v>
      </c>
      <c r="CF74" s="65">
        <v>0.29302583668803117</v>
      </c>
      <c r="CG74" s="65">
        <v>7.29</v>
      </c>
      <c r="CH74" s="65">
        <v>49.21</v>
      </c>
      <c r="CI74" s="65">
        <v>27</v>
      </c>
      <c r="CJ74" s="65">
        <v>2.27</v>
      </c>
      <c r="CK74" s="65">
        <v>6.1828695032032339</v>
      </c>
      <c r="CL74" s="65">
        <v>0.76096026490066249</v>
      </c>
      <c r="CM74" s="65">
        <v>15.17344692446647</v>
      </c>
      <c r="CN74" s="65">
        <v>21.06</v>
      </c>
      <c r="CO74" s="65">
        <v>5.96</v>
      </c>
      <c r="CP74" s="65">
        <v>4.12</v>
      </c>
      <c r="CQ74" s="65">
        <v>2.4</v>
      </c>
      <c r="CR74" s="65">
        <v>2.0800000000000574</v>
      </c>
      <c r="CS74" s="65">
        <v>0.24</v>
      </c>
      <c r="CT74" s="65">
        <v>0.22</v>
      </c>
      <c r="CU74" s="65">
        <v>0.85</v>
      </c>
      <c r="CV74" s="65">
        <v>0.13</v>
      </c>
      <c r="CW74" s="65">
        <v>0.28000000000000003</v>
      </c>
      <c r="CX74" s="65">
        <v>0.33</v>
      </c>
      <c r="CY74" s="65">
        <v>0.57149193548387101</v>
      </c>
      <c r="CZ74" s="65">
        <v>1.04</v>
      </c>
      <c r="DA74" s="65">
        <v>0.7</v>
      </c>
      <c r="DB74" s="65">
        <v>9.4499999999999993</v>
      </c>
      <c r="DC74" s="65">
        <v>0.87</v>
      </c>
      <c r="DD74" s="65">
        <v>5.8</v>
      </c>
      <c r="DE74" s="65">
        <v>1.32</v>
      </c>
      <c r="DF74" s="65">
        <v>6.2</v>
      </c>
      <c r="DG74" s="65">
        <v>4.33</v>
      </c>
      <c r="DH74" s="65">
        <v>5.7</v>
      </c>
      <c r="DI74" s="65">
        <v>11.83</v>
      </c>
      <c r="DJ74" s="65">
        <v>6.1</v>
      </c>
      <c r="DK74" s="65">
        <v>10</v>
      </c>
      <c r="DL74" s="65">
        <v>1.06</v>
      </c>
      <c r="DM74" s="65">
        <v>7</v>
      </c>
      <c r="DN74" s="65">
        <v>32.34746031746031</v>
      </c>
      <c r="DO74" s="42"/>
    </row>
    <row r="75" spans="2:119">
      <c r="B75" s="23"/>
      <c r="C75" s="42">
        <v>40</v>
      </c>
      <c r="D75" s="64">
        <f t="shared" ref="D75:D138" si="3">C75+E75/10000</f>
        <v>40.199100000000001</v>
      </c>
      <c r="E75" s="42">
        <v>1991</v>
      </c>
      <c r="F75" s="65">
        <v>68.518040318038857</v>
      </c>
      <c r="G75" s="65">
        <v>44.444444444444443</v>
      </c>
      <c r="H75" s="65">
        <v>1.0906666666666667</v>
      </c>
      <c r="I75" s="65">
        <v>12.15</v>
      </c>
      <c r="J75" s="65">
        <v>12</v>
      </c>
      <c r="K75" s="65">
        <v>21</v>
      </c>
      <c r="L75" s="65">
        <v>12.14</v>
      </c>
      <c r="M75" s="65">
        <v>11.799999999999999</v>
      </c>
      <c r="N75" s="65">
        <v>37</v>
      </c>
      <c r="O75" s="65">
        <v>18.09</v>
      </c>
      <c r="P75" s="65">
        <v>14.090185676392576</v>
      </c>
      <c r="Q75" s="65">
        <v>70.42705570291777</v>
      </c>
      <c r="R75" s="65">
        <v>21</v>
      </c>
      <c r="S75" s="65">
        <v>17.52</v>
      </c>
      <c r="T75" s="65">
        <v>14.000000000000002</v>
      </c>
      <c r="U75" s="65">
        <v>20</v>
      </c>
      <c r="V75" s="65">
        <v>15.33</v>
      </c>
      <c r="W75" s="65">
        <v>11.333333333333336</v>
      </c>
      <c r="X75" s="66">
        <v>800</v>
      </c>
      <c r="Y75" s="65">
        <v>11.7</v>
      </c>
      <c r="Z75" s="65">
        <v>11</v>
      </c>
      <c r="AA75" s="65">
        <v>1.1000000000000001</v>
      </c>
      <c r="AB75" s="65">
        <v>11.4</v>
      </c>
      <c r="AC75" s="65">
        <v>11</v>
      </c>
      <c r="AD75" s="65">
        <v>1</v>
      </c>
      <c r="AE75" s="65">
        <v>9.9</v>
      </c>
      <c r="AF75" s="65">
        <v>11</v>
      </c>
      <c r="AG75" s="65">
        <v>1.2</v>
      </c>
      <c r="AH75" s="65">
        <v>11.2</v>
      </c>
      <c r="AI75" s="65">
        <v>11</v>
      </c>
      <c r="AJ75" s="65">
        <v>1.3</v>
      </c>
      <c r="AK75" s="65">
        <v>12.3</v>
      </c>
      <c r="AL75" s="65">
        <v>13</v>
      </c>
      <c r="AM75" s="65">
        <v>0.3</v>
      </c>
      <c r="AN75" s="65">
        <v>4.76</v>
      </c>
      <c r="AO75" s="65">
        <v>4.25</v>
      </c>
      <c r="AP75" s="65">
        <v>2.66</v>
      </c>
      <c r="AQ75" s="65">
        <v>2.88</v>
      </c>
      <c r="AR75" s="65">
        <v>4.9400000000000004</v>
      </c>
      <c r="AS75" s="65">
        <v>3.04</v>
      </c>
      <c r="AT75" s="65">
        <v>4.1433333333333184</v>
      </c>
      <c r="AU75" s="65">
        <v>2.97</v>
      </c>
      <c r="AV75" s="65">
        <v>3.59</v>
      </c>
      <c r="AW75" s="65">
        <v>5.29</v>
      </c>
      <c r="AX75" s="65">
        <v>5.5135311292095652</v>
      </c>
      <c r="AY75" s="65">
        <v>5.84</v>
      </c>
      <c r="AZ75" s="65">
        <v>5.69</v>
      </c>
      <c r="BA75" s="65">
        <v>7.12</v>
      </c>
      <c r="BB75" s="65"/>
      <c r="BC75" s="65"/>
      <c r="BD75" s="65"/>
      <c r="BE75" s="65">
        <v>4.8296831232703283</v>
      </c>
      <c r="BF75" s="65">
        <v>4.0117307692307698</v>
      </c>
      <c r="BG75" s="65">
        <v>7.58</v>
      </c>
      <c r="BH75" s="65">
        <v>4.1431481481481489</v>
      </c>
      <c r="BI75" s="65">
        <v>4.62</v>
      </c>
      <c r="BJ75" s="65">
        <v>5.47</v>
      </c>
      <c r="BK75" s="65">
        <v>5.12</v>
      </c>
      <c r="BL75" s="65">
        <v>6.21</v>
      </c>
      <c r="BM75" s="65">
        <v>6.56</v>
      </c>
      <c r="BN75" s="65">
        <v>6.67</v>
      </c>
      <c r="BO75" s="65">
        <v>7.4238095238095232</v>
      </c>
      <c r="BP75" s="65">
        <v>6.2485422250249618</v>
      </c>
      <c r="BQ75" s="65">
        <v>5.17</v>
      </c>
      <c r="BR75" s="65">
        <v>6.95</v>
      </c>
      <c r="BS75" s="65">
        <v>7.12</v>
      </c>
      <c r="BT75" s="65">
        <v>7.2</v>
      </c>
      <c r="BU75" s="65">
        <v>6.7</v>
      </c>
      <c r="BV75" s="65">
        <v>9.4300000000001702</v>
      </c>
      <c r="BW75" s="65">
        <v>6.89</v>
      </c>
      <c r="BX75" s="65">
        <v>1.93</v>
      </c>
      <c r="BY75" s="65">
        <v>0.41</v>
      </c>
      <c r="BZ75" s="65">
        <v>0.5</v>
      </c>
      <c r="CA75" s="65">
        <v>6.02</v>
      </c>
      <c r="CB75" s="65">
        <v>7.3833333333332067</v>
      </c>
      <c r="CC75" s="65">
        <v>6.57</v>
      </c>
      <c r="CD75" s="65">
        <v>7.8166666666667961</v>
      </c>
      <c r="CE75" s="65">
        <v>12.52</v>
      </c>
      <c r="CF75" s="65">
        <v>0.28657846391824504</v>
      </c>
      <c r="CG75" s="65">
        <v>6.5</v>
      </c>
      <c r="CH75" s="65">
        <v>46.45</v>
      </c>
      <c r="CI75" s="65">
        <v>25.17</v>
      </c>
      <c r="CJ75" s="65">
        <v>2.31</v>
      </c>
      <c r="CK75" s="65">
        <v>6.1550432612113148</v>
      </c>
      <c r="CL75" s="65">
        <v>0.77890728476821236</v>
      </c>
      <c r="CM75" s="65">
        <v>14.645340773399411</v>
      </c>
      <c r="CN75" s="65">
        <v>20</v>
      </c>
      <c r="CO75" s="65">
        <v>5</v>
      </c>
      <c r="CP75" s="65">
        <v>4.3</v>
      </c>
      <c r="CQ75" s="65">
        <v>3.3</v>
      </c>
      <c r="CR75" s="65">
        <v>2.0800000000000542</v>
      </c>
      <c r="CS75" s="65">
        <v>0.28000000000000003</v>
      </c>
      <c r="CT75" s="65">
        <v>0.23</v>
      </c>
      <c r="CU75" s="65">
        <v>0.52625000000000011</v>
      </c>
      <c r="CV75" s="65">
        <v>0.13</v>
      </c>
      <c r="CW75" s="65">
        <v>0.33</v>
      </c>
      <c r="CX75" s="65">
        <v>0.35</v>
      </c>
      <c r="CY75" s="65">
        <v>0.63193548387096776</v>
      </c>
      <c r="CZ75" s="65">
        <v>1.0583960142307702</v>
      </c>
      <c r="DA75" s="65">
        <v>0.91</v>
      </c>
      <c r="DB75" s="65">
        <v>8.6999999999999993</v>
      </c>
      <c r="DC75" s="65">
        <v>0.87</v>
      </c>
      <c r="DD75" s="65">
        <v>5.3</v>
      </c>
      <c r="DE75" s="65">
        <v>2.16</v>
      </c>
      <c r="DF75" s="65">
        <v>5.8</v>
      </c>
      <c r="DG75" s="65">
        <v>3.13</v>
      </c>
      <c r="DH75" s="65">
        <v>4.3</v>
      </c>
      <c r="DI75" s="65">
        <v>11.79</v>
      </c>
      <c r="DJ75" s="65">
        <v>6.9</v>
      </c>
      <c r="DK75" s="65">
        <v>10</v>
      </c>
      <c r="DL75" s="65">
        <v>0.77</v>
      </c>
      <c r="DM75" s="65">
        <v>7.37</v>
      </c>
      <c r="DN75" s="65">
        <v>31.459682539682536</v>
      </c>
      <c r="DO75" s="42"/>
    </row>
    <row r="76" spans="2:119">
      <c r="B76" s="23"/>
      <c r="C76" s="42">
        <v>40</v>
      </c>
      <c r="D76" s="64">
        <f t="shared" si="3"/>
        <v>40.199199999999998</v>
      </c>
      <c r="E76" s="42">
        <v>1992</v>
      </c>
      <c r="F76" s="65">
        <v>70.329327106343314</v>
      </c>
      <c r="G76" s="65">
        <v>45.315904139433549</v>
      </c>
      <c r="H76" s="65">
        <v>1.1164999999999998</v>
      </c>
      <c r="I76" s="65">
        <v>12.37</v>
      </c>
      <c r="J76" s="65">
        <v>12.2</v>
      </c>
      <c r="K76" s="65">
        <v>21</v>
      </c>
      <c r="L76" s="65">
        <v>14.11</v>
      </c>
      <c r="M76" s="65">
        <v>12.1</v>
      </c>
      <c r="N76" s="65">
        <v>38</v>
      </c>
      <c r="O76" s="65">
        <v>18.829999999999998</v>
      </c>
      <c r="P76" s="65">
        <v>13.083819628647218</v>
      </c>
      <c r="Q76" s="65">
        <v>62.285145888594158</v>
      </c>
      <c r="R76" s="65">
        <v>21</v>
      </c>
      <c r="S76" s="65">
        <v>19.579999999999998</v>
      </c>
      <c r="T76" s="65">
        <v>13</v>
      </c>
      <c r="U76" s="65">
        <v>20</v>
      </c>
      <c r="V76" s="65">
        <v>17.39</v>
      </c>
      <c r="W76" s="65">
        <v>11.666666666666671</v>
      </c>
      <c r="X76" s="66">
        <v>832</v>
      </c>
      <c r="Y76" s="65">
        <v>12</v>
      </c>
      <c r="Z76" s="65">
        <v>11</v>
      </c>
      <c r="AA76" s="65">
        <v>0.9</v>
      </c>
      <c r="AB76" s="65">
        <v>11.5</v>
      </c>
      <c r="AC76" s="65">
        <v>12</v>
      </c>
      <c r="AD76" s="65">
        <v>1.1000000000000001</v>
      </c>
      <c r="AE76" s="65">
        <v>10.199999999999999</v>
      </c>
      <c r="AF76" s="65">
        <v>11</v>
      </c>
      <c r="AG76" s="65">
        <v>1.8</v>
      </c>
      <c r="AH76" s="65">
        <v>11</v>
      </c>
      <c r="AI76" s="65">
        <v>12</v>
      </c>
      <c r="AJ76" s="65">
        <v>1.2</v>
      </c>
      <c r="AK76" s="65">
        <v>9.6</v>
      </c>
      <c r="AL76" s="65">
        <v>13</v>
      </c>
      <c r="AM76" s="65">
        <v>0.49999999999999989</v>
      </c>
      <c r="AN76" s="65">
        <v>5.71</v>
      </c>
      <c r="AO76" s="65">
        <v>5.57</v>
      </c>
      <c r="AP76" s="65">
        <v>2.84</v>
      </c>
      <c r="AQ76" s="65">
        <v>2.86</v>
      </c>
      <c r="AR76" s="65">
        <v>4.62</v>
      </c>
      <c r="AS76" s="65">
        <v>2.98</v>
      </c>
      <c r="AT76" s="65">
        <v>4.1433333333333247</v>
      </c>
      <c r="AU76" s="65">
        <v>3.03</v>
      </c>
      <c r="AV76" s="65">
        <v>4.04</v>
      </c>
      <c r="AW76" s="65">
        <v>5.25</v>
      </c>
      <c r="AX76" s="65">
        <v>5.6581517512027339</v>
      </c>
      <c r="AY76" s="65">
        <v>5.83</v>
      </c>
      <c r="AZ76" s="65">
        <v>7.08</v>
      </c>
      <c r="BA76" s="65">
        <v>7.6524999999999999</v>
      </c>
      <c r="BB76" s="65"/>
      <c r="BC76" s="65"/>
      <c r="BD76" s="65"/>
      <c r="BE76" s="65">
        <v>4.5362644271883159</v>
      </c>
      <c r="BF76" s="65">
        <v>4.1766826923076916</v>
      </c>
      <c r="BG76" s="65">
        <v>9.5299999999999994</v>
      </c>
      <c r="BH76" s="65">
        <v>4.2920370370370371</v>
      </c>
      <c r="BI76" s="65">
        <v>4.83</v>
      </c>
      <c r="BJ76" s="65">
        <v>5.65</v>
      </c>
      <c r="BK76" s="65">
        <v>5.49</v>
      </c>
      <c r="BL76" s="65">
        <v>6.31</v>
      </c>
      <c r="BM76" s="65">
        <v>6.87</v>
      </c>
      <c r="BN76" s="65">
        <v>6.55</v>
      </c>
      <c r="BO76" s="65">
        <v>7.5</v>
      </c>
      <c r="BP76" s="65">
        <v>6.75</v>
      </c>
      <c r="BQ76" s="65">
        <v>6.07</v>
      </c>
      <c r="BR76" s="65">
        <v>6.72</v>
      </c>
      <c r="BS76" s="65">
        <v>7</v>
      </c>
      <c r="BT76" s="65">
        <v>6.75</v>
      </c>
      <c r="BU76" s="65">
        <v>7.1</v>
      </c>
      <c r="BV76" s="65">
        <v>9.4300000000001596</v>
      </c>
      <c r="BW76" s="65">
        <v>6.92</v>
      </c>
      <c r="BX76" s="65">
        <v>2.9</v>
      </c>
      <c r="BY76" s="65">
        <v>0.36</v>
      </c>
      <c r="BZ76" s="65">
        <v>0.52</v>
      </c>
      <c r="CA76" s="65">
        <v>5.99</v>
      </c>
      <c r="CB76" s="65">
        <v>7.3833333333332156</v>
      </c>
      <c r="CC76" s="65">
        <v>6.4</v>
      </c>
      <c r="CD76" s="65">
        <v>7.8166666666667872</v>
      </c>
      <c r="CE76" s="65">
        <v>11.46</v>
      </c>
      <c r="CF76" s="65">
        <v>0.28960187465792908</v>
      </c>
      <c r="CG76" s="65">
        <v>8.9149999999999991</v>
      </c>
      <c r="CH76" s="65">
        <v>46.85</v>
      </c>
      <c r="CI76" s="65">
        <v>26.75</v>
      </c>
      <c r="CJ76" s="65">
        <v>2.7</v>
      </c>
      <c r="CK76" s="65">
        <v>5.609781911036368</v>
      </c>
      <c r="CL76" s="65">
        <v>0.83076158940397482</v>
      </c>
      <c r="CM76" s="65">
        <v>14.200491564862922</v>
      </c>
      <c r="CN76" s="65">
        <v>21.36</v>
      </c>
      <c r="CO76" s="65">
        <v>4.43</v>
      </c>
      <c r="CP76" s="65">
        <v>4.16</v>
      </c>
      <c r="CQ76" s="65">
        <v>2.58</v>
      </c>
      <c r="CR76" s="65">
        <v>2.0800000000000507</v>
      </c>
      <c r="CS76" s="65">
        <v>0.27</v>
      </c>
      <c r="CT76" s="65">
        <v>0.24</v>
      </c>
      <c r="CU76" s="65">
        <v>0.62</v>
      </c>
      <c r="CV76" s="65">
        <v>0.17</v>
      </c>
      <c r="CW76" s="65">
        <v>0.32</v>
      </c>
      <c r="CX76" s="65">
        <v>0.31</v>
      </c>
      <c r="CY76" s="65">
        <v>0.66399193548387103</v>
      </c>
      <c r="CZ76" s="65">
        <v>1.0985840569230809</v>
      </c>
      <c r="DA76" s="65">
        <v>0.78</v>
      </c>
      <c r="DB76" s="65">
        <v>11.17</v>
      </c>
      <c r="DC76" s="65">
        <v>1</v>
      </c>
      <c r="DD76" s="65">
        <v>6.3</v>
      </c>
      <c r="DE76" s="65">
        <v>1.5968584775951624</v>
      </c>
      <c r="DF76" s="65">
        <v>7.1346258812480237</v>
      </c>
      <c r="DG76" s="65">
        <v>4.0046319749131616</v>
      </c>
      <c r="DH76" s="65">
        <v>5.3970107665782869</v>
      </c>
      <c r="DI76" s="65">
        <v>13.32</v>
      </c>
      <c r="DJ76" s="65">
        <v>7.2</v>
      </c>
      <c r="DK76" s="65">
        <v>11</v>
      </c>
      <c r="DL76" s="65">
        <v>0.87</v>
      </c>
      <c r="DM76" s="65">
        <v>6</v>
      </c>
      <c r="DN76" s="65">
        <v>26</v>
      </c>
      <c r="DO76" s="42"/>
    </row>
    <row r="77" spans="2:119">
      <c r="B77" s="23"/>
      <c r="C77" s="42">
        <v>40</v>
      </c>
      <c r="D77" s="64">
        <f t="shared" si="3"/>
        <v>40.199300000000001</v>
      </c>
      <c r="E77" s="42">
        <v>1993</v>
      </c>
      <c r="F77" s="65">
        <v>72.085033336038592</v>
      </c>
      <c r="G77" s="65">
        <v>46.623093681917211</v>
      </c>
      <c r="H77" s="65">
        <v>1.0905</v>
      </c>
      <c r="I77" s="65">
        <v>12.57</v>
      </c>
      <c r="J77" s="65">
        <v>12.4</v>
      </c>
      <c r="K77" s="65">
        <v>20</v>
      </c>
      <c r="L77" s="65">
        <v>13.61</v>
      </c>
      <c r="M77" s="65">
        <v>12</v>
      </c>
      <c r="N77" s="65">
        <v>34</v>
      </c>
      <c r="O77" s="65">
        <v>17.63</v>
      </c>
      <c r="P77" s="65">
        <v>11.600000000000001</v>
      </c>
      <c r="Q77" s="65">
        <v>46</v>
      </c>
      <c r="R77" s="65">
        <v>22</v>
      </c>
      <c r="S77" s="65">
        <v>18.41</v>
      </c>
      <c r="T77" s="65">
        <v>12.6</v>
      </c>
      <c r="U77" s="65">
        <v>22</v>
      </c>
      <c r="V77" s="65">
        <v>16.14</v>
      </c>
      <c r="W77" s="65">
        <v>12</v>
      </c>
      <c r="X77" s="66">
        <v>864</v>
      </c>
      <c r="Y77" s="65">
        <v>12.2</v>
      </c>
      <c r="Z77" s="65">
        <v>10</v>
      </c>
      <c r="AA77" s="65">
        <v>0.9</v>
      </c>
      <c r="AB77" s="65">
        <v>11.7</v>
      </c>
      <c r="AC77" s="65">
        <v>10</v>
      </c>
      <c r="AD77" s="65">
        <v>0.9</v>
      </c>
      <c r="AE77" s="65">
        <v>10.6</v>
      </c>
      <c r="AF77" s="65">
        <v>8</v>
      </c>
      <c r="AG77" s="65">
        <v>1.1000000000000001</v>
      </c>
      <c r="AH77" s="65">
        <v>11.4</v>
      </c>
      <c r="AI77" s="65">
        <v>10</v>
      </c>
      <c r="AJ77" s="65">
        <v>1.2</v>
      </c>
      <c r="AK77" s="65">
        <v>11.5</v>
      </c>
      <c r="AL77" s="65">
        <v>12</v>
      </c>
      <c r="AM77" s="65">
        <v>0.7</v>
      </c>
      <c r="AN77" s="65">
        <v>5.14</v>
      </c>
      <c r="AO77" s="65">
        <v>4.5999999999999996</v>
      </c>
      <c r="AP77" s="65">
        <v>2.87</v>
      </c>
      <c r="AQ77" s="65">
        <v>2.98</v>
      </c>
      <c r="AR77" s="65">
        <v>4.0199999999999996</v>
      </c>
      <c r="AS77" s="65">
        <v>3.07</v>
      </c>
      <c r="AT77" s="65">
        <v>4.1100000000000003</v>
      </c>
      <c r="AU77" s="65">
        <v>3.11</v>
      </c>
      <c r="AV77" s="65">
        <v>4.03</v>
      </c>
      <c r="AW77" s="65">
        <v>5.37</v>
      </c>
      <c r="AX77" s="65">
        <v>7.37</v>
      </c>
      <c r="AY77" s="65">
        <v>5.91</v>
      </c>
      <c r="AZ77" s="65">
        <v>6.5</v>
      </c>
      <c r="BA77" s="65">
        <v>6.42</v>
      </c>
      <c r="BB77" s="65"/>
      <c r="BC77" s="65"/>
      <c r="BD77" s="65"/>
      <c r="BE77" s="65">
        <v>4.3182203165892394</v>
      </c>
      <c r="BF77" s="65">
        <v>5.31</v>
      </c>
      <c r="BG77" s="65">
        <v>9.8000000000000007</v>
      </c>
      <c r="BH77" s="65">
        <v>4.67</v>
      </c>
      <c r="BI77" s="65">
        <v>5.15</v>
      </c>
      <c r="BJ77" s="65">
        <v>5.67</v>
      </c>
      <c r="BK77" s="65">
        <v>5.74</v>
      </c>
      <c r="BL77" s="65">
        <v>6.21</v>
      </c>
      <c r="BM77" s="65">
        <v>6.75</v>
      </c>
      <c r="BN77" s="65">
        <v>6.33</v>
      </c>
      <c r="BO77" s="65">
        <v>9.5</v>
      </c>
      <c r="BP77" s="65">
        <v>7.12</v>
      </c>
      <c r="BQ77" s="65">
        <v>6.54</v>
      </c>
      <c r="BR77" s="65">
        <v>6.75</v>
      </c>
      <c r="BS77" s="65">
        <v>7.17</v>
      </c>
      <c r="BT77" s="65">
        <v>7.08</v>
      </c>
      <c r="BU77" s="65">
        <v>7.36</v>
      </c>
      <c r="BV77" s="65">
        <v>9.4300000000001454</v>
      </c>
      <c r="BW77" s="65">
        <v>7.29</v>
      </c>
      <c r="BX77" s="65">
        <v>2.5</v>
      </c>
      <c r="BY77" s="65">
        <v>0.41</v>
      </c>
      <c r="BZ77" s="65">
        <v>0.47</v>
      </c>
      <c r="CA77" s="65">
        <v>6.08</v>
      </c>
      <c r="CB77" s="65">
        <v>7.3833333333332263</v>
      </c>
      <c r="CC77" s="65">
        <v>6.91</v>
      </c>
      <c r="CD77" s="65">
        <v>7.8166666666667766</v>
      </c>
      <c r="CE77" s="65">
        <v>12.5</v>
      </c>
      <c r="CF77" s="65">
        <v>0.30023653334518735</v>
      </c>
      <c r="CG77" s="65">
        <v>11.33</v>
      </c>
      <c r="CH77" s="65">
        <v>41</v>
      </c>
      <c r="CI77" s="65">
        <v>28.33</v>
      </c>
      <c r="CJ77" s="65">
        <v>2.67</v>
      </c>
      <c r="CK77" s="65">
        <v>5.7441934274159685</v>
      </c>
      <c r="CL77" s="65">
        <v>0.87430463576159267</v>
      </c>
      <c r="CM77" s="65">
        <v>14.671625486052275</v>
      </c>
      <c r="CN77" s="65">
        <v>23.83</v>
      </c>
      <c r="CO77" s="65">
        <v>4.37</v>
      </c>
      <c r="CP77" s="65">
        <v>4.3099999999999996</v>
      </c>
      <c r="CQ77" s="65">
        <v>2.1800000000000002</v>
      </c>
      <c r="CR77" s="65">
        <v>2.0800000000000458</v>
      </c>
      <c r="CS77" s="65">
        <v>0.26</v>
      </c>
      <c r="CT77" s="65">
        <v>0.23</v>
      </c>
      <c r="CU77" s="65">
        <v>0.53162194378422178</v>
      </c>
      <c r="CV77" s="65">
        <v>0.18</v>
      </c>
      <c r="CW77" s="65">
        <v>0.33</v>
      </c>
      <c r="CX77" s="65">
        <v>0.34</v>
      </c>
      <c r="CY77" s="65">
        <v>0.56999999999999995</v>
      </c>
      <c r="CZ77" s="65">
        <v>1.1116923842307955</v>
      </c>
      <c r="DA77" s="65">
        <v>0.5</v>
      </c>
      <c r="DB77" s="65">
        <v>10.18</v>
      </c>
      <c r="DC77" s="65">
        <v>0.96</v>
      </c>
      <c r="DD77" s="65">
        <v>6.8</v>
      </c>
      <c r="DE77" s="65">
        <v>1.4437947237673459</v>
      </c>
      <c r="DF77" s="65">
        <v>7.1462246984241613</v>
      </c>
      <c r="DG77" s="65">
        <v>3.33</v>
      </c>
      <c r="DH77" s="65">
        <v>5.7</v>
      </c>
      <c r="DI77" s="65">
        <v>13.02</v>
      </c>
      <c r="DJ77" s="65">
        <v>7.1</v>
      </c>
      <c r="DK77" s="65">
        <v>9</v>
      </c>
      <c r="DL77" s="65">
        <v>0.75</v>
      </c>
      <c r="DM77" s="65">
        <v>7.37</v>
      </c>
      <c r="DN77" s="65">
        <v>37.5</v>
      </c>
      <c r="DO77" s="42"/>
    </row>
    <row r="78" spans="2:119">
      <c r="B78" s="23"/>
      <c r="C78" s="42">
        <v>40</v>
      </c>
      <c r="D78" s="64">
        <f t="shared" si="3"/>
        <v>40.199399999999997</v>
      </c>
      <c r="E78" s="42">
        <v>1994</v>
      </c>
      <c r="F78" s="65">
        <v>73.584478760110869</v>
      </c>
      <c r="G78" s="65">
        <v>49.23747276688453</v>
      </c>
      <c r="H78" s="65">
        <v>1.1113333333333333</v>
      </c>
      <c r="I78" s="65">
        <v>12.39</v>
      </c>
      <c r="J78" s="65">
        <v>12.3</v>
      </c>
      <c r="K78" s="65">
        <v>21</v>
      </c>
      <c r="L78" s="65">
        <v>13.11</v>
      </c>
      <c r="M78" s="65">
        <v>11.799999999999999</v>
      </c>
      <c r="N78" s="65">
        <v>39</v>
      </c>
      <c r="O78" s="65">
        <v>16.649999999999999</v>
      </c>
      <c r="P78" s="65">
        <v>10.5</v>
      </c>
      <c r="Q78" s="65">
        <v>55</v>
      </c>
      <c r="R78" s="65">
        <v>22</v>
      </c>
      <c r="S78" s="65">
        <v>18.829999999999998</v>
      </c>
      <c r="T78" s="65">
        <v>12.8</v>
      </c>
      <c r="U78" s="65">
        <v>23</v>
      </c>
      <c r="V78" s="65">
        <v>15.58</v>
      </c>
      <c r="W78" s="65">
        <v>11.3</v>
      </c>
      <c r="X78" s="66">
        <v>1180</v>
      </c>
      <c r="Y78" s="65">
        <v>12.1</v>
      </c>
      <c r="Z78" s="65">
        <v>11</v>
      </c>
      <c r="AA78" s="65">
        <v>1.1000000000000001</v>
      </c>
      <c r="AB78" s="65">
        <v>11.8</v>
      </c>
      <c r="AC78" s="65">
        <v>11</v>
      </c>
      <c r="AD78" s="65">
        <v>1</v>
      </c>
      <c r="AE78" s="65">
        <v>10.5</v>
      </c>
      <c r="AF78" s="65">
        <v>13</v>
      </c>
      <c r="AG78" s="65">
        <v>0.7</v>
      </c>
      <c r="AH78" s="65">
        <v>11.3</v>
      </c>
      <c r="AI78" s="65">
        <v>12</v>
      </c>
      <c r="AJ78" s="65">
        <v>1</v>
      </c>
      <c r="AK78" s="65">
        <v>11.4</v>
      </c>
      <c r="AL78" s="65">
        <v>12</v>
      </c>
      <c r="AM78" s="65">
        <v>1.3</v>
      </c>
      <c r="AN78" s="65">
        <v>6.1</v>
      </c>
      <c r="AO78" s="65">
        <v>5.47</v>
      </c>
      <c r="AP78" s="65">
        <v>2.99</v>
      </c>
      <c r="AQ78" s="65">
        <v>3.04</v>
      </c>
      <c r="AR78" s="65">
        <v>4.99</v>
      </c>
      <c r="AS78" s="65">
        <v>3.1</v>
      </c>
      <c r="AT78" s="65">
        <v>4.26</v>
      </c>
      <c r="AU78" s="65">
        <v>3.16</v>
      </c>
      <c r="AV78" s="65">
        <v>4.41</v>
      </c>
      <c r="AW78" s="65">
        <v>5.18</v>
      </c>
      <c r="AX78" s="65">
        <v>5.4790589333091164</v>
      </c>
      <c r="AY78" s="65">
        <v>5.64</v>
      </c>
      <c r="AZ78" s="65">
        <v>6.17</v>
      </c>
      <c r="BA78" s="65">
        <v>8.31</v>
      </c>
      <c r="BB78" s="65"/>
      <c r="BC78" s="65"/>
      <c r="BD78" s="65"/>
      <c r="BE78" s="65">
        <v>4.2669692511489696</v>
      </c>
      <c r="BF78" s="65">
        <v>4.62</v>
      </c>
      <c r="BG78" s="65">
        <v>9.08</v>
      </c>
      <c r="BH78" s="65">
        <v>4.84</v>
      </c>
      <c r="BI78" s="65">
        <v>4.9000000000000004</v>
      </c>
      <c r="BJ78" s="65">
        <v>5.36</v>
      </c>
      <c r="BK78" s="65">
        <v>5.64</v>
      </c>
      <c r="BL78" s="65">
        <v>6.42</v>
      </c>
      <c r="BM78" s="65">
        <v>6.55</v>
      </c>
      <c r="BN78" s="65">
        <v>6.45</v>
      </c>
      <c r="BO78" s="65">
        <v>7</v>
      </c>
      <c r="BP78" s="65">
        <v>5.83</v>
      </c>
      <c r="BQ78" s="65">
        <v>7.11</v>
      </c>
      <c r="BR78" s="65">
        <v>7.21</v>
      </c>
      <c r="BS78" s="65">
        <v>7.62</v>
      </c>
      <c r="BT78" s="65">
        <v>7.64</v>
      </c>
      <c r="BU78" s="65">
        <v>4.8099999999999996</v>
      </c>
      <c r="BV78" s="65">
        <v>9.4300000000001258</v>
      </c>
      <c r="BW78" s="65">
        <v>4.3600000000000003</v>
      </c>
      <c r="BX78" s="65">
        <v>2.33</v>
      </c>
      <c r="BY78" s="65">
        <v>0.39</v>
      </c>
      <c r="BZ78" s="65">
        <v>0.53</v>
      </c>
      <c r="CA78" s="65">
        <v>6.08</v>
      </c>
      <c r="CB78" s="65">
        <v>7.3833333333332414</v>
      </c>
      <c r="CC78" s="65">
        <v>7.09</v>
      </c>
      <c r="CD78" s="65">
        <v>7.8166666666667615</v>
      </c>
      <c r="CE78" s="65">
        <v>12.02</v>
      </c>
      <c r="CF78" s="65">
        <v>0.31229039210356968</v>
      </c>
      <c r="CG78" s="65">
        <v>8.8699999999999992</v>
      </c>
      <c r="CH78" s="65">
        <v>42.07</v>
      </c>
      <c r="CI78" s="65">
        <v>20.6</v>
      </c>
      <c r="CJ78" s="65">
        <v>2.17</v>
      </c>
      <c r="CK78" s="65">
        <v>5.6697901698390414</v>
      </c>
      <c r="CL78" s="65">
        <v>0.90953642384106592</v>
      </c>
      <c r="CM78" s="65">
        <v>15.010295612501</v>
      </c>
      <c r="CN78" s="65">
        <v>25.13</v>
      </c>
      <c r="CO78" s="65">
        <v>4.8099999999999996</v>
      </c>
      <c r="CP78" s="65">
        <v>4.3600000000000003</v>
      </c>
      <c r="CQ78" s="65">
        <v>2.64</v>
      </c>
      <c r="CR78" s="65">
        <v>2.0800000000000396</v>
      </c>
      <c r="CS78" s="65">
        <v>0.26</v>
      </c>
      <c r="CT78" s="65">
        <v>0.23</v>
      </c>
      <c r="CU78" s="65">
        <v>0.4829755502737742</v>
      </c>
      <c r="CV78" s="65">
        <v>0.17</v>
      </c>
      <c r="CW78" s="65">
        <v>0.33</v>
      </c>
      <c r="CX78" s="65">
        <v>0.33</v>
      </c>
      <c r="CY78" s="65">
        <v>0.69874659396172278</v>
      </c>
      <c r="CZ78" s="65">
        <v>1.1081854800001014</v>
      </c>
      <c r="DA78" s="65">
        <v>0.84</v>
      </c>
      <c r="DB78" s="65">
        <v>12.33</v>
      </c>
      <c r="DC78" s="65">
        <v>1.07</v>
      </c>
      <c r="DD78" s="65">
        <v>6.5</v>
      </c>
      <c r="DE78" s="65">
        <v>1.4766408349484414</v>
      </c>
      <c r="DF78" s="65">
        <v>7.2005458248972314</v>
      </c>
      <c r="DG78" s="65">
        <v>4.67</v>
      </c>
      <c r="DH78" s="65">
        <v>7</v>
      </c>
      <c r="DI78" s="65">
        <v>11.58</v>
      </c>
      <c r="DJ78" s="65">
        <v>6.1</v>
      </c>
      <c r="DK78" s="65">
        <v>11</v>
      </c>
      <c r="DL78" s="65">
        <v>0.96</v>
      </c>
      <c r="DM78" s="65">
        <v>6.4050000000000011</v>
      </c>
      <c r="DN78" s="65">
        <v>35</v>
      </c>
      <c r="DO78" s="42"/>
    </row>
    <row r="79" spans="2:119">
      <c r="B79" s="23"/>
      <c r="C79" s="42">
        <v>40</v>
      </c>
      <c r="D79" s="64">
        <f t="shared" si="3"/>
        <v>40.1995</v>
      </c>
      <c r="E79" s="42">
        <v>1995</v>
      </c>
      <c r="F79" s="65">
        <v>75.111960395163024</v>
      </c>
      <c r="G79" s="65">
        <v>52.287581699346411</v>
      </c>
      <c r="H79" s="65">
        <v>1.1123333333333334</v>
      </c>
      <c r="I79" s="65">
        <v>12.49</v>
      </c>
      <c r="J79" s="65">
        <v>12.4</v>
      </c>
      <c r="K79" s="65">
        <v>20</v>
      </c>
      <c r="L79" s="65">
        <v>13.11</v>
      </c>
      <c r="M79" s="65">
        <v>12.2</v>
      </c>
      <c r="N79" s="65">
        <v>38</v>
      </c>
      <c r="O79" s="65">
        <v>16.62</v>
      </c>
      <c r="P79" s="65">
        <v>11.962427745664741</v>
      </c>
      <c r="Q79" s="65">
        <v>50.02312138728324</v>
      </c>
      <c r="R79" s="65">
        <v>21</v>
      </c>
      <c r="S79" s="65">
        <v>18.48</v>
      </c>
      <c r="T79" s="65">
        <v>13.5</v>
      </c>
      <c r="U79" s="65">
        <v>25</v>
      </c>
      <c r="V79" s="65">
        <v>17.2</v>
      </c>
      <c r="W79" s="65">
        <v>11.149999999999999</v>
      </c>
      <c r="X79" s="66">
        <v>1070</v>
      </c>
      <c r="Y79" s="65">
        <v>12.2</v>
      </c>
      <c r="Z79" s="65">
        <v>12</v>
      </c>
      <c r="AA79" s="65">
        <v>0.9</v>
      </c>
      <c r="AB79" s="65">
        <v>12</v>
      </c>
      <c r="AC79" s="65">
        <v>12</v>
      </c>
      <c r="AD79" s="65">
        <v>0.9</v>
      </c>
      <c r="AE79" s="65">
        <v>10.1</v>
      </c>
      <c r="AF79" s="65">
        <v>15</v>
      </c>
      <c r="AG79" s="65">
        <v>1.3</v>
      </c>
      <c r="AH79" s="65">
        <v>11.6</v>
      </c>
      <c r="AI79" s="65">
        <v>18</v>
      </c>
      <c r="AJ79" s="65">
        <v>2</v>
      </c>
      <c r="AK79" s="65">
        <v>11.4</v>
      </c>
      <c r="AL79" s="65">
        <v>10</v>
      </c>
      <c r="AM79" s="65">
        <v>0.5</v>
      </c>
      <c r="AN79" s="65">
        <v>5.67</v>
      </c>
      <c r="AO79" s="65">
        <v>5.15</v>
      </c>
      <c r="AP79" s="65">
        <v>2.94</v>
      </c>
      <c r="AQ79" s="65">
        <v>3.09</v>
      </c>
      <c r="AR79" s="65">
        <v>5.72</v>
      </c>
      <c r="AS79" s="65">
        <v>3.18</v>
      </c>
      <c r="AT79" s="65">
        <v>3.66</v>
      </c>
      <c r="AU79" s="65">
        <v>3.18</v>
      </c>
      <c r="AV79" s="65">
        <v>3.55</v>
      </c>
      <c r="AW79" s="65">
        <v>5.62</v>
      </c>
      <c r="AX79" s="65">
        <v>5.126706266581909</v>
      </c>
      <c r="AY79" s="65">
        <v>6.11</v>
      </c>
      <c r="AZ79" s="65">
        <v>6.45</v>
      </c>
      <c r="BA79" s="65">
        <v>7.67</v>
      </c>
      <c r="BB79" s="65"/>
      <c r="BC79" s="65"/>
      <c r="BD79" s="65"/>
      <c r="BE79" s="65">
        <v>4.3825112308675056</v>
      </c>
      <c r="BF79" s="65">
        <v>4.3814613955644672</v>
      </c>
      <c r="BG79" s="65">
        <v>8.25</v>
      </c>
      <c r="BH79" s="65">
        <v>4.6419897116156887</v>
      </c>
      <c r="BI79" s="65">
        <v>4.8600000000000003</v>
      </c>
      <c r="BJ79" s="65">
        <v>5.85</v>
      </c>
      <c r="BK79" s="65">
        <v>6.09</v>
      </c>
      <c r="BL79" s="65">
        <v>6.55</v>
      </c>
      <c r="BM79" s="65">
        <v>6.75</v>
      </c>
      <c r="BN79" s="65">
        <v>6.77</v>
      </c>
      <c r="BO79" s="65">
        <v>7.83</v>
      </c>
      <c r="BP79" s="65">
        <v>6.2242857142857142</v>
      </c>
      <c r="BQ79" s="65">
        <v>7.4</v>
      </c>
      <c r="BR79" s="65">
        <v>7.37</v>
      </c>
      <c r="BS79" s="65">
        <v>7.37</v>
      </c>
      <c r="BT79" s="65">
        <v>7.44</v>
      </c>
      <c r="BU79" s="65">
        <v>7.11</v>
      </c>
      <c r="BV79" s="65">
        <v>9.4300000000001027</v>
      </c>
      <c r="BW79" s="65">
        <v>7.29</v>
      </c>
      <c r="BX79" s="65">
        <v>2.37</v>
      </c>
      <c r="BY79" s="65">
        <v>0.42</v>
      </c>
      <c r="BZ79" s="65">
        <v>0.45</v>
      </c>
      <c r="CA79" s="65">
        <v>6.19</v>
      </c>
      <c r="CB79" s="65">
        <v>7.3833333333332565</v>
      </c>
      <c r="CC79" s="65">
        <v>6.67</v>
      </c>
      <c r="CD79" s="65">
        <v>7.8166666666667455</v>
      </c>
      <c r="CE79" s="65">
        <v>11.921904761904756</v>
      </c>
      <c r="CF79" s="65">
        <v>0.3380866034833705</v>
      </c>
      <c r="CG79" s="65" t="s">
        <v>202</v>
      </c>
      <c r="CH79" s="65">
        <v>47.5</v>
      </c>
      <c r="CI79" s="65">
        <v>23.425000000000001</v>
      </c>
      <c r="CJ79" s="65">
        <v>1.83</v>
      </c>
      <c r="CK79" s="65">
        <v>5.2599672519401972</v>
      </c>
      <c r="CL79" s="65">
        <v>0.9095364238410697</v>
      </c>
      <c r="CM79" s="65">
        <v>15.109261351450728</v>
      </c>
      <c r="CN79" s="65">
        <v>24.09</v>
      </c>
      <c r="CO79" s="65">
        <v>5.05</v>
      </c>
      <c r="CP79" s="65">
        <v>4.28</v>
      </c>
      <c r="CQ79" s="65">
        <v>2.81</v>
      </c>
      <c r="CR79" s="65">
        <v>2.0800000000000329</v>
      </c>
      <c r="CS79" s="65">
        <v>0.27</v>
      </c>
      <c r="CT79" s="65">
        <v>0.23</v>
      </c>
      <c r="CU79" s="65">
        <v>0.4921824584059718</v>
      </c>
      <c r="CV79" s="65">
        <v>0.18</v>
      </c>
      <c r="CW79" s="65">
        <v>0.32</v>
      </c>
      <c r="CX79" s="65">
        <v>0.37</v>
      </c>
      <c r="CY79" s="65">
        <v>0.70998637584689128</v>
      </c>
      <c r="CZ79" s="65">
        <v>1.0878029878849573</v>
      </c>
      <c r="DA79" s="65">
        <v>0.86</v>
      </c>
      <c r="DB79" s="65">
        <v>11.76</v>
      </c>
      <c r="DC79" s="65">
        <v>1.1100000000000001</v>
      </c>
      <c r="DD79" s="65">
        <v>6.1</v>
      </c>
      <c r="DE79" s="65">
        <v>1.53</v>
      </c>
      <c r="DF79" s="65">
        <v>8.3000000000000007</v>
      </c>
      <c r="DG79" s="65">
        <v>3.29</v>
      </c>
      <c r="DH79" s="65">
        <v>6.4</v>
      </c>
      <c r="DI79" s="65">
        <v>13.8</v>
      </c>
      <c r="DJ79" s="65">
        <v>6.5</v>
      </c>
      <c r="DK79" s="65">
        <v>9</v>
      </c>
      <c r="DL79" s="65">
        <v>0.87</v>
      </c>
      <c r="DM79" s="65">
        <v>6.33</v>
      </c>
      <c r="DN79" s="65">
        <v>32.683645893601195</v>
      </c>
      <c r="DO79" s="42"/>
    </row>
    <row r="80" spans="2:119">
      <c r="B80" s="23"/>
      <c r="C80" s="42">
        <v>40</v>
      </c>
      <c r="D80" s="64">
        <f t="shared" si="3"/>
        <v>40.199599999999997</v>
      </c>
      <c r="E80" s="42">
        <v>1996</v>
      </c>
      <c r="F80" s="65">
        <v>76.71051628436588</v>
      </c>
      <c r="G80" s="65">
        <v>54.466230936819173</v>
      </c>
      <c r="H80" s="65">
        <v>1.2318333333333331</v>
      </c>
      <c r="I80" s="65">
        <v>12.58</v>
      </c>
      <c r="J80" s="65">
        <v>12.6</v>
      </c>
      <c r="K80" s="65">
        <v>20</v>
      </c>
      <c r="L80" s="65">
        <v>13.19</v>
      </c>
      <c r="M80" s="65">
        <v>12.3</v>
      </c>
      <c r="N80" s="65">
        <v>37</v>
      </c>
      <c r="O80" s="65">
        <v>17.53</v>
      </c>
      <c r="P80" s="65">
        <v>12.46849710982659</v>
      </c>
      <c r="Q80" s="65">
        <v>51.080924855491332</v>
      </c>
      <c r="R80" s="65">
        <v>23</v>
      </c>
      <c r="S80" s="65">
        <v>19.260000000000002</v>
      </c>
      <c r="T80" s="65">
        <v>12.1</v>
      </c>
      <c r="U80" s="65">
        <v>23</v>
      </c>
      <c r="V80" s="65">
        <v>18.3</v>
      </c>
      <c r="W80" s="65">
        <v>11</v>
      </c>
      <c r="X80" s="66">
        <v>960</v>
      </c>
      <c r="Y80" s="65">
        <v>12.4</v>
      </c>
      <c r="Z80" s="65">
        <v>12</v>
      </c>
      <c r="AA80" s="65">
        <v>1.5</v>
      </c>
      <c r="AB80" s="65">
        <v>12</v>
      </c>
      <c r="AC80" s="65">
        <v>12</v>
      </c>
      <c r="AD80" s="65">
        <v>1.3</v>
      </c>
      <c r="AE80" s="65">
        <v>10.8</v>
      </c>
      <c r="AF80" s="65">
        <v>12</v>
      </c>
      <c r="AG80" s="65">
        <v>2</v>
      </c>
      <c r="AH80" s="65">
        <v>11.3</v>
      </c>
      <c r="AI80" s="65">
        <v>12</v>
      </c>
      <c r="AJ80" s="65">
        <v>2.2999999999999998</v>
      </c>
      <c r="AK80" s="65">
        <v>13.5</v>
      </c>
      <c r="AL80" s="65">
        <v>12</v>
      </c>
      <c r="AM80" s="65">
        <v>1.5500000000000003</v>
      </c>
      <c r="AN80" s="65">
        <v>5.63</v>
      </c>
      <c r="AO80" s="65">
        <v>5.18</v>
      </c>
      <c r="AP80" s="65">
        <v>3.07</v>
      </c>
      <c r="AQ80" s="65">
        <v>3.12</v>
      </c>
      <c r="AR80" s="65">
        <v>5.9</v>
      </c>
      <c r="AS80" s="65">
        <v>3.18</v>
      </c>
      <c r="AT80" s="65">
        <v>4.01</v>
      </c>
      <c r="AU80" s="65">
        <v>3.27</v>
      </c>
      <c r="AV80" s="65">
        <v>4.01</v>
      </c>
      <c r="AW80" s="65">
        <v>5.22</v>
      </c>
      <c r="AX80" s="65">
        <v>5.0796086664850435</v>
      </c>
      <c r="AY80" s="65">
        <v>6.19</v>
      </c>
      <c r="AZ80" s="65">
        <v>6.6837500000000007</v>
      </c>
      <c r="BA80" s="65">
        <v>8.5</v>
      </c>
      <c r="BB80" s="65"/>
      <c r="BC80" s="65"/>
      <c r="BD80" s="65"/>
      <c r="BE80" s="65">
        <v>4.5640490670280318</v>
      </c>
      <c r="BF80" s="65">
        <v>4.5351148844756342</v>
      </c>
      <c r="BG80" s="65">
        <v>7.83</v>
      </c>
      <c r="BH80" s="65">
        <v>4.745917692925512</v>
      </c>
      <c r="BI80" s="65">
        <v>4.8899999999999997</v>
      </c>
      <c r="BJ80" s="65">
        <v>5.35</v>
      </c>
      <c r="BK80" s="65">
        <v>6.5</v>
      </c>
      <c r="BL80" s="65">
        <v>6.75</v>
      </c>
      <c r="BM80" s="65">
        <v>6.89</v>
      </c>
      <c r="BN80" s="65">
        <v>7.27</v>
      </c>
      <c r="BO80" s="65">
        <v>7.6237777777777769</v>
      </c>
      <c r="BP80" s="65">
        <v>7.42</v>
      </c>
      <c r="BQ80" s="65">
        <v>9.0500000000000007</v>
      </c>
      <c r="BR80" s="65">
        <v>7.28</v>
      </c>
      <c r="BS80" s="65">
        <v>7.33</v>
      </c>
      <c r="BT80" s="65">
        <v>7.6</v>
      </c>
      <c r="BU80" s="65">
        <v>7.33</v>
      </c>
      <c r="BV80" s="65">
        <v>9.4300000000000779</v>
      </c>
      <c r="BW80" s="65">
        <v>7.61</v>
      </c>
      <c r="BX80" s="65">
        <v>2.72</v>
      </c>
      <c r="BY80" s="65">
        <v>0.48125000000000001</v>
      </c>
      <c r="BZ80" s="65">
        <v>0.6</v>
      </c>
      <c r="CA80" s="65">
        <v>6.26</v>
      </c>
      <c r="CB80" s="65">
        <v>7.3833333333332725</v>
      </c>
      <c r="CC80" s="65">
        <v>7.01</v>
      </c>
      <c r="CD80" s="65">
        <v>7.8166666666667277</v>
      </c>
      <c r="CE80" s="65">
        <v>11.823809523809516</v>
      </c>
      <c r="CF80" s="65">
        <v>0.45240243576339434</v>
      </c>
      <c r="CG80" s="65" t="s">
        <v>202</v>
      </c>
      <c r="CH80" s="65">
        <v>52.14</v>
      </c>
      <c r="CI80" s="65">
        <v>26.25</v>
      </c>
      <c r="CJ80" s="65">
        <v>1.5</v>
      </c>
      <c r="CK80" s="65">
        <v>4.7999902968711696</v>
      </c>
      <c r="CL80" s="65">
        <v>0.90953642384107303</v>
      </c>
      <c r="CM80" s="65">
        <v>14.911314207550701</v>
      </c>
      <c r="CN80" s="65">
        <v>23.78</v>
      </c>
      <c r="CO80" s="65">
        <v>4.4400000000000004</v>
      </c>
      <c r="CP80" s="65">
        <v>4.3099999999999996</v>
      </c>
      <c r="CQ80" s="65">
        <v>2.04</v>
      </c>
      <c r="CR80" s="65">
        <v>2.0800000000000258</v>
      </c>
      <c r="CS80" s="65">
        <v>0.28000000000000003</v>
      </c>
      <c r="CT80" s="65">
        <v>0.25</v>
      </c>
      <c r="CU80" s="65">
        <v>0.55724205848700015</v>
      </c>
      <c r="CV80" s="65">
        <v>0.2</v>
      </c>
      <c r="CW80" s="65">
        <v>0.36</v>
      </c>
      <c r="CX80" s="65">
        <v>0.33</v>
      </c>
      <c r="CY80" s="65">
        <v>0.70115803696651591</v>
      </c>
      <c r="CZ80" s="65">
        <v>1.0941249775972495</v>
      </c>
      <c r="DA80" s="65">
        <v>0.86</v>
      </c>
      <c r="DB80" s="65">
        <v>12.04</v>
      </c>
      <c r="DC80" s="65">
        <v>1.03</v>
      </c>
      <c r="DD80" s="65">
        <v>5.9</v>
      </c>
      <c r="DE80" s="65">
        <v>2.0499999999999998</v>
      </c>
      <c r="DF80" s="65">
        <v>5.6</v>
      </c>
      <c r="DG80" s="65">
        <v>5.28</v>
      </c>
      <c r="DH80" s="65">
        <v>3.8</v>
      </c>
      <c r="DI80" s="65">
        <v>14.4</v>
      </c>
      <c r="DJ80" s="65">
        <v>6.7</v>
      </c>
      <c r="DK80" s="65">
        <v>15.596344160093846</v>
      </c>
      <c r="DL80" s="65">
        <v>0.877033524314483</v>
      </c>
      <c r="DM80" s="65">
        <v>6.9575616468902286</v>
      </c>
      <c r="DN80" s="65">
        <v>34.53552125520838</v>
      </c>
      <c r="DO80" s="42"/>
    </row>
    <row r="81" spans="2:119">
      <c r="B81" s="23"/>
      <c r="C81" s="42">
        <v>40</v>
      </c>
      <c r="D81" s="64">
        <f t="shared" si="3"/>
        <v>40.1997</v>
      </c>
      <c r="E81" s="42">
        <v>1997</v>
      </c>
      <c r="F81" s="65">
        <v>78.034612423976384</v>
      </c>
      <c r="G81" s="65">
        <v>55.846042120551921</v>
      </c>
      <c r="H81" s="65">
        <v>1.1761666666666666</v>
      </c>
      <c r="I81" s="65">
        <v>12.79</v>
      </c>
      <c r="J81" s="65">
        <v>12.7</v>
      </c>
      <c r="K81" s="65">
        <v>21</v>
      </c>
      <c r="L81" s="65">
        <v>13.51</v>
      </c>
      <c r="M81" s="65">
        <v>12.5</v>
      </c>
      <c r="N81" s="65">
        <v>38</v>
      </c>
      <c r="O81" s="65">
        <v>17.920000000000002</v>
      </c>
      <c r="P81" s="65">
        <v>15.7</v>
      </c>
      <c r="Q81" s="65">
        <v>71</v>
      </c>
      <c r="R81" s="65">
        <v>23</v>
      </c>
      <c r="S81" s="65">
        <v>19.3</v>
      </c>
      <c r="T81" s="65">
        <v>12.7</v>
      </c>
      <c r="U81" s="65">
        <v>25</v>
      </c>
      <c r="V81" s="65">
        <v>18.170000000000002</v>
      </c>
      <c r="W81" s="65">
        <v>11.600000000000001</v>
      </c>
      <c r="X81" s="66">
        <v>580</v>
      </c>
      <c r="Y81" s="65">
        <v>12.6</v>
      </c>
      <c r="Z81" s="65">
        <v>12</v>
      </c>
      <c r="AA81" s="65">
        <v>2</v>
      </c>
      <c r="AB81" s="65">
        <v>12.4</v>
      </c>
      <c r="AC81" s="65">
        <v>11</v>
      </c>
      <c r="AD81" s="65">
        <v>2.1</v>
      </c>
      <c r="AE81" s="65">
        <v>10.6</v>
      </c>
      <c r="AF81" s="65">
        <v>9</v>
      </c>
      <c r="AG81" s="65">
        <v>1.5</v>
      </c>
      <c r="AH81" s="65">
        <v>11.7</v>
      </c>
      <c r="AI81" s="65">
        <v>11</v>
      </c>
      <c r="AJ81" s="65">
        <v>0.6</v>
      </c>
      <c r="AK81" s="65">
        <v>11.7</v>
      </c>
      <c r="AL81" s="65">
        <v>11</v>
      </c>
      <c r="AM81" s="65">
        <v>2.6</v>
      </c>
      <c r="AN81" s="65">
        <v>6.57</v>
      </c>
      <c r="AO81" s="65">
        <v>6.12</v>
      </c>
      <c r="AP81" s="65">
        <v>3.08</v>
      </c>
      <c r="AQ81" s="65">
        <v>3.19</v>
      </c>
      <c r="AR81" s="65">
        <v>4.3600000000000003</v>
      </c>
      <c r="AS81" s="65">
        <v>3.22</v>
      </c>
      <c r="AT81" s="65">
        <v>3.87</v>
      </c>
      <c r="AU81" s="65">
        <v>3.22</v>
      </c>
      <c r="AV81" s="65">
        <v>3.84</v>
      </c>
      <c r="AW81" s="65">
        <v>5.55</v>
      </c>
      <c r="AX81" s="65">
        <v>5.3042394657464449</v>
      </c>
      <c r="AY81" s="65">
        <v>5.95</v>
      </c>
      <c r="AZ81" s="65">
        <v>6.81</v>
      </c>
      <c r="BA81" s="65">
        <v>7.83</v>
      </c>
      <c r="BB81" s="65"/>
      <c r="BC81" s="65"/>
      <c r="BD81" s="65"/>
      <c r="BE81" s="65">
        <v>4.6308097765936971</v>
      </c>
      <c r="BF81" s="65">
        <v>4.7028814002005079</v>
      </c>
      <c r="BG81" s="65">
        <v>8.9046550305494687</v>
      </c>
      <c r="BH81" s="65">
        <v>4.9353518317884069</v>
      </c>
      <c r="BI81" s="65">
        <v>5.1100000000000003</v>
      </c>
      <c r="BJ81" s="65">
        <v>5.66</v>
      </c>
      <c r="BK81" s="65">
        <v>6.98</v>
      </c>
      <c r="BL81" s="65">
        <v>6.95</v>
      </c>
      <c r="BM81" s="65">
        <v>7.08</v>
      </c>
      <c r="BN81" s="65">
        <v>6.93</v>
      </c>
      <c r="BO81" s="65">
        <v>8.0500000000000007</v>
      </c>
      <c r="BP81" s="65">
        <v>6.6048783409411325</v>
      </c>
      <c r="BQ81" s="65">
        <v>8.64</v>
      </c>
      <c r="BR81" s="65">
        <v>7.38</v>
      </c>
      <c r="BS81" s="65">
        <v>7.39</v>
      </c>
      <c r="BT81" s="65">
        <v>7.5</v>
      </c>
      <c r="BU81" s="65">
        <v>7.83</v>
      </c>
      <c r="BV81" s="65">
        <v>9.4300000000000512</v>
      </c>
      <c r="BW81" s="65">
        <v>7.41</v>
      </c>
      <c r="BX81" s="65">
        <v>3.07</v>
      </c>
      <c r="BY81" s="65">
        <v>0.57999999999999996</v>
      </c>
      <c r="BZ81" s="65">
        <v>0.5</v>
      </c>
      <c r="CA81" s="65">
        <v>6.67</v>
      </c>
      <c r="CB81" s="65">
        <v>7.3833333333332902</v>
      </c>
      <c r="CC81" s="65">
        <v>6.9</v>
      </c>
      <c r="CD81" s="65">
        <v>7.8166666666667064</v>
      </c>
      <c r="CE81" s="65">
        <v>11.725714285714275</v>
      </c>
      <c r="CF81" s="65">
        <v>0.48113288262378429</v>
      </c>
      <c r="CG81" s="65" t="s">
        <v>202</v>
      </c>
      <c r="CH81" s="65">
        <v>47.86</v>
      </c>
      <c r="CI81" s="65" t="s">
        <v>202</v>
      </c>
      <c r="CJ81" s="65">
        <v>1.8</v>
      </c>
      <c r="CK81" s="65">
        <v>3.54</v>
      </c>
      <c r="CL81" s="65">
        <v>0.90953642384107614</v>
      </c>
      <c r="CM81" s="65">
        <v>14.416454180800919</v>
      </c>
      <c r="CN81" s="65">
        <v>23.26</v>
      </c>
      <c r="CO81" s="65">
        <v>4.66</v>
      </c>
      <c r="CP81" s="65">
        <v>4.4000000000000004</v>
      </c>
      <c r="CQ81" s="65">
        <v>3.63</v>
      </c>
      <c r="CR81" s="65">
        <v>2.0800000000000178</v>
      </c>
      <c r="CS81" s="65">
        <v>0.28000000000000003</v>
      </c>
      <c r="CT81" s="65">
        <v>0.25</v>
      </c>
      <c r="CU81" s="65">
        <v>0.69283731700100959</v>
      </c>
      <c r="CV81" s="65">
        <v>0.18</v>
      </c>
      <c r="CW81" s="65">
        <v>0.37</v>
      </c>
      <c r="CX81" s="65">
        <v>0.41</v>
      </c>
      <c r="CY81" s="65">
        <v>0.72464577201917213</v>
      </c>
      <c r="CZ81" s="65">
        <v>1.0866344337054155</v>
      </c>
      <c r="DA81" s="65">
        <v>0.78</v>
      </c>
      <c r="DB81" s="65">
        <v>9.1</v>
      </c>
      <c r="DC81" s="65">
        <v>1.04</v>
      </c>
      <c r="DD81" s="65">
        <v>5.2</v>
      </c>
      <c r="DE81" s="65">
        <v>1.6129453758525161</v>
      </c>
      <c r="DF81" s="65">
        <v>8.4884882403905397</v>
      </c>
      <c r="DG81" s="65">
        <v>5.7672951452042494</v>
      </c>
      <c r="DH81" s="65">
        <v>8.4213254919565141</v>
      </c>
      <c r="DI81" s="65">
        <v>14.56</v>
      </c>
      <c r="DJ81" s="65">
        <v>6.6</v>
      </c>
      <c r="DK81" s="65">
        <v>9.5</v>
      </c>
      <c r="DL81" s="65">
        <v>0.91</v>
      </c>
      <c r="DM81" s="65">
        <v>7.2304931751218326</v>
      </c>
      <c r="DN81" s="65">
        <v>39.91687825446467</v>
      </c>
      <c r="DO81" s="42"/>
    </row>
    <row r="82" spans="2:119">
      <c r="B82" s="23"/>
      <c r="C82" s="42">
        <v>40</v>
      </c>
      <c r="D82" s="64">
        <f t="shared" si="3"/>
        <v>40.199800000000003</v>
      </c>
      <c r="E82" s="42">
        <v>1998</v>
      </c>
      <c r="F82" s="65">
        <v>78.633701984914566</v>
      </c>
      <c r="G82" s="65">
        <v>57.62527233115469</v>
      </c>
      <c r="H82" s="65">
        <v>1.0395000000000001</v>
      </c>
      <c r="I82" s="65">
        <v>12.84</v>
      </c>
      <c r="J82" s="65">
        <v>12.5</v>
      </c>
      <c r="K82" s="65">
        <v>21</v>
      </c>
      <c r="L82" s="65">
        <v>13.57</v>
      </c>
      <c r="M82" s="65">
        <v>12.4</v>
      </c>
      <c r="N82" s="65">
        <v>37</v>
      </c>
      <c r="O82" s="65">
        <v>20.68</v>
      </c>
      <c r="P82" s="65">
        <v>14.2</v>
      </c>
      <c r="Q82" s="65">
        <v>57</v>
      </c>
      <c r="R82" s="65">
        <v>24</v>
      </c>
      <c r="S82" s="65">
        <v>19.47</v>
      </c>
      <c r="T82" s="65">
        <v>12.6</v>
      </c>
      <c r="U82" s="65">
        <v>25</v>
      </c>
      <c r="V82" s="65">
        <v>17.54</v>
      </c>
      <c r="W82" s="65">
        <v>11.899999999999999</v>
      </c>
      <c r="X82" s="66">
        <v>1180</v>
      </c>
      <c r="Y82" s="65">
        <v>12.6</v>
      </c>
      <c r="Z82" s="65">
        <v>13</v>
      </c>
      <c r="AA82" s="65">
        <v>1</v>
      </c>
      <c r="AB82" s="65">
        <v>12.4</v>
      </c>
      <c r="AC82" s="65">
        <v>13</v>
      </c>
      <c r="AD82" s="65">
        <v>1.1000000000000001</v>
      </c>
      <c r="AE82" s="65">
        <v>11.8</v>
      </c>
      <c r="AF82" s="65">
        <v>10</v>
      </c>
      <c r="AG82" s="65">
        <v>0.6</v>
      </c>
      <c r="AH82" s="65">
        <v>12</v>
      </c>
      <c r="AI82" s="65">
        <v>14</v>
      </c>
      <c r="AJ82" s="65">
        <v>1.1000000000000001</v>
      </c>
      <c r="AK82" s="65">
        <v>11.5</v>
      </c>
      <c r="AL82" s="65">
        <v>11</v>
      </c>
      <c r="AM82" s="65">
        <v>0.7</v>
      </c>
      <c r="AN82" s="65">
        <v>6.38</v>
      </c>
      <c r="AO82" s="65">
        <v>6.75</v>
      </c>
      <c r="AP82" s="65">
        <v>3.16</v>
      </c>
      <c r="AQ82" s="65">
        <v>3.19</v>
      </c>
      <c r="AR82" s="65">
        <v>5.31</v>
      </c>
      <c r="AS82" s="65">
        <v>3.25</v>
      </c>
      <c r="AT82" s="65">
        <v>3.96</v>
      </c>
      <c r="AU82" s="65">
        <v>3.26</v>
      </c>
      <c r="AV82" s="65">
        <v>3.64</v>
      </c>
      <c r="AW82" s="65">
        <v>6.19</v>
      </c>
      <c r="AX82" s="65">
        <v>5.5975448632582143</v>
      </c>
      <c r="AY82" s="65">
        <v>6.42</v>
      </c>
      <c r="AZ82" s="65">
        <v>6.8249099297593583</v>
      </c>
      <c r="BA82" s="65">
        <v>8.5287499999999987</v>
      </c>
      <c r="BB82" s="65"/>
      <c r="BC82" s="65"/>
      <c r="BD82" s="65"/>
      <c r="BE82" s="65">
        <v>4.4991900393467601</v>
      </c>
      <c r="BF82" s="65">
        <v>4.7428214326527982</v>
      </c>
      <c r="BG82" s="65">
        <v>9.0972402443957492</v>
      </c>
      <c r="BH82" s="65">
        <v>4.9268969613817468</v>
      </c>
      <c r="BI82" s="65">
        <v>5.5</v>
      </c>
      <c r="BJ82" s="65">
        <v>5.75</v>
      </c>
      <c r="BK82" s="65">
        <v>6.56</v>
      </c>
      <c r="BL82" s="65">
        <v>7.12</v>
      </c>
      <c r="BM82" s="65">
        <v>7</v>
      </c>
      <c r="BN82" s="65">
        <v>7.33</v>
      </c>
      <c r="BO82" s="65">
        <v>7.7428012473805117</v>
      </c>
      <c r="BP82" s="65">
        <v>6.5790267275290599</v>
      </c>
      <c r="BQ82" s="65">
        <v>10.68</v>
      </c>
      <c r="BR82" s="65">
        <v>8.6199999999999992</v>
      </c>
      <c r="BS82" s="65">
        <v>8.35</v>
      </c>
      <c r="BT82" s="65">
        <v>9.08</v>
      </c>
      <c r="BU82" s="65">
        <v>7.55</v>
      </c>
      <c r="BV82" s="65">
        <v>9.4300000000000264</v>
      </c>
      <c r="BW82" s="65">
        <v>7.89</v>
      </c>
      <c r="BX82" s="65">
        <v>2.4500000000000002</v>
      </c>
      <c r="BY82" s="65">
        <v>0.48</v>
      </c>
      <c r="BZ82" s="65">
        <v>0.6</v>
      </c>
      <c r="CA82" s="65">
        <v>6.23</v>
      </c>
      <c r="CB82" s="65">
        <v>7.3833333333333115</v>
      </c>
      <c r="CC82" s="65">
        <v>7.31</v>
      </c>
      <c r="CD82" s="65">
        <v>7.816666666666686</v>
      </c>
      <c r="CE82" s="65">
        <v>11.627619047619037</v>
      </c>
      <c r="CF82" s="65">
        <v>0.47666062522687963</v>
      </c>
      <c r="CG82" s="65" t="s">
        <v>202</v>
      </c>
      <c r="CH82" s="65">
        <v>50</v>
      </c>
      <c r="CI82" s="65" t="s">
        <v>202</v>
      </c>
      <c r="CJ82" s="65">
        <v>2</v>
      </c>
      <c r="CK82" s="65">
        <v>4.83</v>
      </c>
      <c r="CL82" s="65">
        <v>0.90953642384107869</v>
      </c>
      <c r="CM82" s="65">
        <v>14.682391231076707</v>
      </c>
      <c r="CN82" s="65">
        <v>23.04</v>
      </c>
      <c r="CO82" s="65">
        <v>4.78</v>
      </c>
      <c r="CP82" s="65">
        <v>4.33</v>
      </c>
      <c r="CQ82" s="65">
        <v>2.27</v>
      </c>
      <c r="CR82" s="65">
        <v>2.080000000000009</v>
      </c>
      <c r="CS82" s="65">
        <v>0.28000000000000003</v>
      </c>
      <c r="CT82" s="65">
        <v>0.25</v>
      </c>
      <c r="CU82" s="65">
        <v>0.79126989251602842</v>
      </c>
      <c r="CV82" s="65">
        <v>0.2</v>
      </c>
      <c r="CW82" s="65">
        <v>0.33</v>
      </c>
      <c r="CX82" s="65">
        <v>0.35</v>
      </c>
      <c r="CY82" s="65">
        <v>0.74568118358384472</v>
      </c>
      <c r="CZ82" s="65">
        <v>1.0693970269144699</v>
      </c>
      <c r="DA82" s="65">
        <v>1</v>
      </c>
      <c r="DB82" s="65">
        <v>12.5</v>
      </c>
      <c r="DC82" s="65">
        <v>1.26</v>
      </c>
      <c r="DD82" s="65">
        <v>8.3000000000000007</v>
      </c>
      <c r="DE82" s="65">
        <v>1.5766512446928798</v>
      </c>
      <c r="DF82" s="65">
        <v>9.2279786146025788</v>
      </c>
      <c r="DG82" s="65">
        <v>5.9711515835614239</v>
      </c>
      <c r="DH82" s="65">
        <v>9.2317144329757692</v>
      </c>
      <c r="DI82" s="65">
        <v>13.02</v>
      </c>
      <c r="DJ82" s="65">
        <v>7.5</v>
      </c>
      <c r="DK82" s="65">
        <v>7.7</v>
      </c>
      <c r="DL82" s="65">
        <v>0.41</v>
      </c>
      <c r="DM82" s="65">
        <v>7.1763837540844353</v>
      </c>
      <c r="DN82" s="65">
        <v>44.219504780508991</v>
      </c>
      <c r="DO82" s="42"/>
    </row>
    <row r="83" spans="2:119">
      <c r="B83" s="23"/>
      <c r="C83" s="42">
        <v>40</v>
      </c>
      <c r="D83" s="64">
        <f t="shared" si="3"/>
        <v>40.1999</v>
      </c>
      <c r="E83" s="42">
        <v>1999</v>
      </c>
      <c r="F83" s="65">
        <v>79.789334926970596</v>
      </c>
      <c r="G83" s="65">
        <v>58.968772694262896</v>
      </c>
      <c r="H83" s="65">
        <v>1.1225000000000001</v>
      </c>
      <c r="I83" s="65">
        <v>13</v>
      </c>
      <c r="J83" s="65">
        <v>12.6</v>
      </c>
      <c r="K83" s="65">
        <v>21</v>
      </c>
      <c r="L83" s="65">
        <v>13.92</v>
      </c>
      <c r="M83" s="65">
        <v>12.5</v>
      </c>
      <c r="N83" s="65">
        <v>38</v>
      </c>
      <c r="O83" s="65">
        <v>19.54</v>
      </c>
      <c r="P83" s="65">
        <v>11.700000000000001</v>
      </c>
      <c r="Q83" s="65">
        <v>60</v>
      </c>
      <c r="R83" s="65">
        <v>23</v>
      </c>
      <c r="S83" s="65">
        <v>18.489999999999998</v>
      </c>
      <c r="T83" s="65">
        <v>13.8</v>
      </c>
      <c r="U83" s="65">
        <v>23</v>
      </c>
      <c r="V83" s="65">
        <v>18.07</v>
      </c>
      <c r="W83" s="65">
        <v>12</v>
      </c>
      <c r="X83" s="66">
        <v>1080</v>
      </c>
      <c r="Y83" s="65">
        <v>12.5</v>
      </c>
      <c r="Z83" s="65">
        <v>13</v>
      </c>
      <c r="AA83" s="65">
        <v>1.2</v>
      </c>
      <c r="AB83" s="65">
        <v>12.3</v>
      </c>
      <c r="AC83" s="65">
        <v>14</v>
      </c>
      <c r="AD83" s="65">
        <v>1.6</v>
      </c>
      <c r="AE83" s="65">
        <v>12.1</v>
      </c>
      <c r="AF83" s="65">
        <v>11</v>
      </c>
      <c r="AG83" s="65">
        <v>0.7</v>
      </c>
      <c r="AH83" s="65">
        <v>12.5</v>
      </c>
      <c r="AI83" s="65">
        <v>16</v>
      </c>
      <c r="AJ83" s="65">
        <v>1.8</v>
      </c>
      <c r="AK83" s="65">
        <v>16</v>
      </c>
      <c r="AL83" s="65">
        <v>12</v>
      </c>
      <c r="AM83" s="65">
        <v>2.8</v>
      </c>
      <c r="AN83" s="65">
        <v>5.07</v>
      </c>
      <c r="AO83" s="65">
        <v>5.88</v>
      </c>
      <c r="AP83" s="65">
        <v>3.3</v>
      </c>
      <c r="AQ83" s="65">
        <v>3.36</v>
      </c>
      <c r="AR83" s="65">
        <v>5.28</v>
      </c>
      <c r="AS83" s="65">
        <v>3.45</v>
      </c>
      <c r="AT83" s="65">
        <v>3.63</v>
      </c>
      <c r="AU83" s="65">
        <v>3.37</v>
      </c>
      <c r="AV83" s="65">
        <v>3.81</v>
      </c>
      <c r="AW83" s="65">
        <v>6.21</v>
      </c>
      <c r="AX83" s="65">
        <v>6.83</v>
      </c>
      <c r="AY83" s="65">
        <v>7.83</v>
      </c>
      <c r="AZ83" s="65">
        <v>6.9992794380748604</v>
      </c>
      <c r="BA83" s="65">
        <v>7.5</v>
      </c>
      <c r="BB83" s="65"/>
      <c r="BC83" s="65"/>
      <c r="BD83" s="65"/>
      <c r="BE83" s="65">
        <v>4.3217602494168101</v>
      </c>
      <c r="BF83" s="65">
        <v>4.6648450305109384</v>
      </c>
      <c r="BG83" s="65">
        <v>9.1832669246165182</v>
      </c>
      <c r="BH83" s="65">
        <v>5.2198238592655661</v>
      </c>
      <c r="BI83" s="65">
        <v>6.04</v>
      </c>
      <c r="BJ83" s="65">
        <v>6.05</v>
      </c>
      <c r="BK83" s="65">
        <v>7.22</v>
      </c>
      <c r="BL83" s="65">
        <v>7.2</v>
      </c>
      <c r="BM83" s="65">
        <v>7.58</v>
      </c>
      <c r="BN83" s="65">
        <v>7.8</v>
      </c>
      <c r="BO83" s="65">
        <v>7.17</v>
      </c>
      <c r="BP83" s="65">
        <v>6.887335479291341</v>
      </c>
      <c r="BQ83" s="65">
        <v>10.58</v>
      </c>
      <c r="BR83" s="65">
        <v>9.26</v>
      </c>
      <c r="BS83" s="65">
        <v>9.64</v>
      </c>
      <c r="BT83" s="65">
        <v>9.68</v>
      </c>
      <c r="BU83" s="65">
        <v>7.44</v>
      </c>
      <c r="BV83" s="65">
        <v>9.42</v>
      </c>
      <c r="BW83" s="65">
        <v>8.0399999999999991</v>
      </c>
      <c r="BX83" s="65">
        <v>2.86</v>
      </c>
      <c r="BY83" s="65">
        <v>0.47624999999999995</v>
      </c>
      <c r="BZ83" s="65">
        <v>0.72</v>
      </c>
      <c r="CA83" s="65">
        <v>6.43</v>
      </c>
      <c r="CB83" s="65">
        <v>7.25</v>
      </c>
      <c r="CC83" s="65">
        <v>6.93</v>
      </c>
      <c r="CD83" s="65">
        <v>7.48</v>
      </c>
      <c r="CE83" s="65">
        <v>11.529523809523798</v>
      </c>
      <c r="CF83" s="65">
        <v>0.33</v>
      </c>
      <c r="CG83" s="65" t="s">
        <v>202</v>
      </c>
      <c r="CH83" s="65">
        <v>51.79</v>
      </c>
      <c r="CI83" s="65" t="s">
        <v>202</v>
      </c>
      <c r="CJ83" s="65">
        <v>1.88</v>
      </c>
      <c r="CK83" s="65">
        <v>4.6598482693219552</v>
      </c>
      <c r="CL83" s="65">
        <v>0.90953642384108124</v>
      </c>
      <c r="CM83" s="65">
        <v>15.709125358378063</v>
      </c>
      <c r="CN83" s="65">
        <v>22.32</v>
      </c>
      <c r="CO83" s="65">
        <v>4.6100000000000003</v>
      </c>
      <c r="CP83" s="65">
        <v>4.3099999999999996</v>
      </c>
      <c r="CQ83" s="65">
        <v>2.87</v>
      </c>
      <c r="CR83" s="65">
        <v>2.25</v>
      </c>
      <c r="CS83" s="65">
        <v>0.25</v>
      </c>
      <c r="CT83" s="65">
        <v>0.24</v>
      </c>
      <c r="CU83" s="65">
        <v>0.91012576553639013</v>
      </c>
      <c r="CV83" s="65">
        <v>0.18</v>
      </c>
      <c r="CW83" s="65">
        <v>0.37</v>
      </c>
      <c r="CX83" s="65">
        <v>0.37</v>
      </c>
      <c r="CY83" s="65">
        <v>0.76023837052428445</v>
      </c>
      <c r="CZ83" s="65">
        <v>1.0643710980253291</v>
      </c>
      <c r="DA83" s="65">
        <v>0.9</v>
      </c>
      <c r="DB83" s="65">
        <v>13.37875</v>
      </c>
      <c r="DC83" s="65">
        <v>1.1525000000000001</v>
      </c>
      <c r="DD83" s="65">
        <v>7.4874999999999998</v>
      </c>
      <c r="DE83" s="65">
        <v>1.5514579433284974</v>
      </c>
      <c r="DF83" s="65">
        <v>9.2527880652163361</v>
      </c>
      <c r="DG83" s="65">
        <v>5.7335886465752388</v>
      </c>
      <c r="DH83" s="65">
        <v>8.9335585129579549</v>
      </c>
      <c r="DI83" s="65">
        <v>15.25</v>
      </c>
      <c r="DJ83" s="65">
        <v>6</v>
      </c>
      <c r="DK83" s="65">
        <v>10.4</v>
      </c>
      <c r="DL83" s="65">
        <v>1.62</v>
      </c>
      <c r="DM83" s="65">
        <v>6.9452884287768235</v>
      </c>
      <c r="DN83" s="65">
        <v>45.254579994803628</v>
      </c>
      <c r="DO83" s="42"/>
    </row>
    <row r="84" spans="2:119">
      <c r="B84" s="23"/>
      <c r="C84" s="42">
        <v>40</v>
      </c>
      <c r="D84" s="64">
        <f t="shared" si="3"/>
        <v>40.200000000000003</v>
      </c>
      <c r="E84" s="42">
        <v>2000</v>
      </c>
      <c r="F84" s="65">
        <v>81.775479136386338</v>
      </c>
      <c r="G84" s="65">
        <v>60.602759622367472</v>
      </c>
      <c r="H84" s="65">
        <v>1.4666666666666668</v>
      </c>
      <c r="I84" s="65">
        <v>13.13</v>
      </c>
      <c r="J84" s="65">
        <v>12.8</v>
      </c>
      <c r="K84" s="65">
        <v>21</v>
      </c>
      <c r="L84" s="65">
        <v>14.31</v>
      </c>
      <c r="M84" s="65">
        <v>12.5</v>
      </c>
      <c r="N84" s="65">
        <v>37</v>
      </c>
      <c r="O84" s="65">
        <v>19.13</v>
      </c>
      <c r="P84" s="65">
        <v>13.311111111111112</v>
      </c>
      <c r="Q84" s="65">
        <v>56.587301587301589</v>
      </c>
      <c r="R84" s="65">
        <v>23</v>
      </c>
      <c r="S84" s="65">
        <v>19.32</v>
      </c>
      <c r="T84" s="65">
        <v>13.200000000000001</v>
      </c>
      <c r="U84" s="65">
        <v>27</v>
      </c>
      <c r="V84" s="65">
        <v>16.8</v>
      </c>
      <c r="W84" s="65">
        <v>12.7</v>
      </c>
      <c r="X84" s="66">
        <v>960</v>
      </c>
      <c r="Y84" s="65">
        <v>12.7</v>
      </c>
      <c r="Z84" s="65">
        <v>13</v>
      </c>
      <c r="AA84" s="65">
        <v>1.1000000000000001</v>
      </c>
      <c r="AB84" s="65">
        <v>12.2</v>
      </c>
      <c r="AC84" s="65">
        <v>13</v>
      </c>
      <c r="AD84" s="65">
        <v>1</v>
      </c>
      <c r="AE84" s="65">
        <v>11.9</v>
      </c>
      <c r="AF84" s="65">
        <v>12</v>
      </c>
      <c r="AG84" s="65">
        <v>0.8</v>
      </c>
      <c r="AH84" s="65">
        <v>11.2</v>
      </c>
      <c r="AI84" s="65">
        <v>12</v>
      </c>
      <c r="AJ84" s="65">
        <v>0.7</v>
      </c>
      <c r="AK84" s="65">
        <v>13.5</v>
      </c>
      <c r="AL84" s="65">
        <v>12.6</v>
      </c>
      <c r="AM84" s="65">
        <v>0.8</v>
      </c>
      <c r="AN84" s="65">
        <v>6.12</v>
      </c>
      <c r="AO84" s="65">
        <v>5.45</v>
      </c>
      <c r="AP84" s="65">
        <v>3.55</v>
      </c>
      <c r="AQ84" s="65">
        <v>3.3</v>
      </c>
      <c r="AR84" s="65">
        <v>5.0599999999999996</v>
      </c>
      <c r="AS84" s="65">
        <v>3.46</v>
      </c>
      <c r="AT84" s="65">
        <v>4.1100000000000003</v>
      </c>
      <c r="AU84" s="65">
        <v>3.59</v>
      </c>
      <c r="AV84" s="65">
        <v>4</v>
      </c>
      <c r="AW84" s="65">
        <v>6.33</v>
      </c>
      <c r="AX84" s="65">
        <v>5.8711689633239903</v>
      </c>
      <c r="AY84" s="65">
        <v>5.69</v>
      </c>
      <c r="AZ84" s="65">
        <v>7.2246627874197618</v>
      </c>
      <c r="BA84" s="65">
        <v>9.5</v>
      </c>
      <c r="BB84" s="65"/>
      <c r="BC84" s="65"/>
      <c r="BD84" s="65"/>
      <c r="BE84" s="65">
        <v>4.2679805557413832</v>
      </c>
      <c r="BF84" s="65">
        <v>4.7670312603079239</v>
      </c>
      <c r="BG84" s="65">
        <v>9.2144475762681992</v>
      </c>
      <c r="BH84" s="65">
        <v>5.9305646375809271</v>
      </c>
      <c r="BI84" s="65">
        <v>5.33</v>
      </c>
      <c r="BJ84" s="65">
        <v>5.94</v>
      </c>
      <c r="BK84" s="65">
        <v>6.71</v>
      </c>
      <c r="BL84" s="65">
        <v>6.94</v>
      </c>
      <c r="BM84" s="65">
        <v>7.88</v>
      </c>
      <c r="BN84" s="65">
        <v>7.88</v>
      </c>
      <c r="BO84" s="65">
        <v>8.8082392924860855</v>
      </c>
      <c r="BP84" s="65">
        <v>7.6148285534008338</v>
      </c>
      <c r="BQ84" s="65">
        <v>9.68</v>
      </c>
      <c r="BR84" s="65">
        <v>8.31</v>
      </c>
      <c r="BS84" s="65">
        <v>9.18</v>
      </c>
      <c r="BT84" s="65">
        <v>8.3800000000000008</v>
      </c>
      <c r="BU84" s="65">
        <v>7.2</v>
      </c>
      <c r="BV84" s="65">
        <v>8.33</v>
      </c>
      <c r="BW84" s="65">
        <v>7.82</v>
      </c>
      <c r="BX84" s="65">
        <v>2.64</v>
      </c>
      <c r="BY84" s="65">
        <v>0.39</v>
      </c>
      <c r="BZ84" s="65">
        <v>0.6</v>
      </c>
      <c r="CA84" s="65">
        <v>6.2</v>
      </c>
      <c r="CB84" s="65">
        <v>6.86</v>
      </c>
      <c r="CC84" s="65">
        <v>7.21</v>
      </c>
      <c r="CD84" s="65">
        <v>7.63</v>
      </c>
      <c r="CE84" s="65">
        <v>11.431428571428564</v>
      </c>
      <c r="CF84" s="65">
        <v>0.41527816415157182</v>
      </c>
      <c r="CG84" s="65" t="s">
        <v>202</v>
      </c>
      <c r="CH84" s="65">
        <v>50</v>
      </c>
      <c r="CI84" s="65" t="s">
        <v>202</v>
      </c>
      <c r="CJ84" s="65">
        <v>1.33</v>
      </c>
      <c r="CK84" s="65">
        <v>4.6163632053105763</v>
      </c>
      <c r="CL84" s="65">
        <v>0.90953642384108369</v>
      </c>
      <c r="CM84" s="65">
        <v>16.994984844057484</v>
      </c>
      <c r="CN84" s="65">
        <v>21.44</v>
      </c>
      <c r="CO84" s="65">
        <v>4.95</v>
      </c>
      <c r="CP84" s="65">
        <v>4.46</v>
      </c>
      <c r="CQ84" s="65">
        <v>3.5</v>
      </c>
      <c r="CR84" s="65">
        <v>2.56</v>
      </c>
      <c r="CS84" s="65">
        <v>0.3</v>
      </c>
      <c r="CT84" s="65">
        <v>0.26</v>
      </c>
      <c r="CU84" s="65">
        <v>0.81</v>
      </c>
      <c r="CV84" s="65">
        <v>0.21</v>
      </c>
      <c r="CW84" s="65">
        <v>0.39</v>
      </c>
      <c r="CX84" s="65">
        <v>0.43</v>
      </c>
      <c r="CY84" s="65">
        <v>0.74015311325115107</v>
      </c>
      <c r="CZ84" s="65">
        <v>1.0593451691361881</v>
      </c>
      <c r="DA84" s="65">
        <v>0.87</v>
      </c>
      <c r="DB84" s="65">
        <v>12.5</v>
      </c>
      <c r="DC84" s="65">
        <v>1.25</v>
      </c>
      <c r="DD84" s="65">
        <v>6.3</v>
      </c>
      <c r="DE84" s="65">
        <v>1.43</v>
      </c>
      <c r="DF84" s="65">
        <v>8.3000000000000007</v>
      </c>
      <c r="DG84" s="65">
        <v>5.7097429041095307</v>
      </c>
      <c r="DH84" s="65">
        <v>7.9459740705987283</v>
      </c>
      <c r="DI84" s="65">
        <v>17.5</v>
      </c>
      <c r="DJ84" s="65">
        <v>8.6999999999999993</v>
      </c>
      <c r="DK84" s="65">
        <v>11.583535746883374</v>
      </c>
      <c r="DL84" s="65">
        <v>1.1266113135193798</v>
      </c>
      <c r="DM84" s="65">
        <v>6.8035450824511114</v>
      </c>
      <c r="DN84" s="65">
        <v>43.366277591558216</v>
      </c>
      <c r="DO84" s="42"/>
    </row>
    <row r="85" spans="2:119">
      <c r="B85" s="23"/>
      <c r="C85" s="42">
        <v>40</v>
      </c>
      <c r="D85" s="64">
        <f t="shared" si="3"/>
        <v>40.200099999999999</v>
      </c>
      <c r="E85" s="42">
        <v>2001</v>
      </c>
      <c r="F85" s="65">
        <v>83.352884901516674</v>
      </c>
      <c r="G85" s="65">
        <v>62.563543936092955</v>
      </c>
      <c r="H85" s="65">
        <v>1.4433333333333334</v>
      </c>
      <c r="I85" s="65">
        <v>13.37</v>
      </c>
      <c r="J85" s="65">
        <v>13.100000000000001</v>
      </c>
      <c r="K85" s="65">
        <v>20</v>
      </c>
      <c r="L85" s="65">
        <v>13.98</v>
      </c>
      <c r="M85" s="65">
        <v>13</v>
      </c>
      <c r="N85" s="65">
        <v>38</v>
      </c>
      <c r="O85" s="65">
        <v>19.48</v>
      </c>
      <c r="P85" s="65">
        <v>14.000000000000002</v>
      </c>
      <c r="Q85" s="65">
        <v>48</v>
      </c>
      <c r="R85" s="65">
        <v>23</v>
      </c>
      <c r="S85" s="65">
        <v>20.05</v>
      </c>
      <c r="T85" s="65">
        <v>12.5</v>
      </c>
      <c r="U85" s="65">
        <v>22</v>
      </c>
      <c r="V85" s="65">
        <v>17.27</v>
      </c>
      <c r="W85" s="65">
        <v>13.8</v>
      </c>
      <c r="X85" s="66">
        <v>830</v>
      </c>
      <c r="Y85" s="65">
        <v>12.8</v>
      </c>
      <c r="Z85" s="65">
        <v>13</v>
      </c>
      <c r="AA85" s="65">
        <v>1.2</v>
      </c>
      <c r="AB85" s="65">
        <v>12.7</v>
      </c>
      <c r="AC85" s="65">
        <v>13</v>
      </c>
      <c r="AD85" s="65">
        <v>1.3</v>
      </c>
      <c r="AE85" s="65">
        <v>12.3</v>
      </c>
      <c r="AF85" s="65">
        <v>11</v>
      </c>
      <c r="AG85" s="65">
        <v>0.8</v>
      </c>
      <c r="AH85" s="65">
        <v>11.9</v>
      </c>
      <c r="AI85" s="65">
        <v>13</v>
      </c>
      <c r="AJ85" s="65">
        <v>1.3</v>
      </c>
      <c r="AK85" s="65">
        <v>14.3</v>
      </c>
      <c r="AL85" s="65">
        <v>10</v>
      </c>
      <c r="AM85" s="65">
        <v>0.8</v>
      </c>
      <c r="AN85" s="65">
        <v>6.18</v>
      </c>
      <c r="AO85" s="65">
        <v>6.34</v>
      </c>
      <c r="AP85" s="65">
        <v>3.69</v>
      </c>
      <c r="AQ85" s="65">
        <v>3.56</v>
      </c>
      <c r="AR85" s="65">
        <v>5.03</v>
      </c>
      <c r="AS85" s="65">
        <v>3.67</v>
      </c>
      <c r="AT85" s="65">
        <v>4.13</v>
      </c>
      <c r="AU85" s="65">
        <v>3.8</v>
      </c>
      <c r="AV85" s="65">
        <v>4.47</v>
      </c>
      <c r="AW85" s="65">
        <v>5.67</v>
      </c>
      <c r="AX85" s="65">
        <v>5.7828130676276324</v>
      </c>
      <c r="AY85" s="65">
        <v>7.83</v>
      </c>
      <c r="AZ85" s="65">
        <v>7.4133600738634726</v>
      </c>
      <c r="BA85" s="65">
        <v>9.7941714314252373</v>
      </c>
      <c r="BB85" s="65"/>
      <c r="BC85" s="65"/>
      <c r="BD85" s="65"/>
      <c r="BE85" s="65">
        <v>4.4943628356146705</v>
      </c>
      <c r="BF85" s="65">
        <v>4.8012487504128325</v>
      </c>
      <c r="BG85" s="65">
        <v>9.0889330546304379</v>
      </c>
      <c r="BH85" s="65">
        <v>6.6167819831099948</v>
      </c>
      <c r="BI85" s="65">
        <v>5.6724999999999994</v>
      </c>
      <c r="BJ85" s="65">
        <v>6.28</v>
      </c>
      <c r="BK85" s="65">
        <v>7.44</v>
      </c>
      <c r="BL85" s="65">
        <v>7.27</v>
      </c>
      <c r="BM85" s="65">
        <v>7.64</v>
      </c>
      <c r="BN85" s="65">
        <v>7.58</v>
      </c>
      <c r="BO85" s="65">
        <v>9.6226325341792602</v>
      </c>
      <c r="BP85" s="65">
        <v>8.86</v>
      </c>
      <c r="BQ85" s="65">
        <v>10.75</v>
      </c>
      <c r="BR85" s="65">
        <v>8.6</v>
      </c>
      <c r="BS85" s="65">
        <v>9.6300000000000008</v>
      </c>
      <c r="BT85" s="65">
        <v>9.68</v>
      </c>
      <c r="BU85" s="65">
        <v>7.67</v>
      </c>
      <c r="BV85" s="65">
        <v>9.17</v>
      </c>
      <c r="BW85" s="65">
        <v>8.14</v>
      </c>
      <c r="BX85" s="65">
        <v>2.69</v>
      </c>
      <c r="BY85" s="65">
        <v>0.41</v>
      </c>
      <c r="BZ85" s="65">
        <v>0.71</v>
      </c>
      <c r="CA85" s="65">
        <v>6.7</v>
      </c>
      <c r="CB85" s="65">
        <v>7.31</v>
      </c>
      <c r="CC85" s="65">
        <v>7.28</v>
      </c>
      <c r="CD85" s="65">
        <v>7.89</v>
      </c>
      <c r="CE85" s="65">
        <v>10</v>
      </c>
      <c r="CF85" s="65">
        <v>0.4473975149348749</v>
      </c>
      <c r="CG85" s="65" t="s">
        <v>202</v>
      </c>
      <c r="CH85" s="65">
        <v>52</v>
      </c>
      <c r="CI85" s="65" t="s">
        <v>202</v>
      </c>
      <c r="CJ85" s="65">
        <v>2.06</v>
      </c>
      <c r="CK85" s="65">
        <v>4.5728781412991975</v>
      </c>
      <c r="CL85" s="65">
        <v>0.90953642384108591</v>
      </c>
      <c r="CM85" s="65">
        <v>17.7791726110894</v>
      </c>
      <c r="CN85" s="65">
        <v>23.21</v>
      </c>
      <c r="CO85" s="65">
        <v>4.8499999999999996</v>
      </c>
      <c r="CP85" s="65">
        <v>4.97</v>
      </c>
      <c r="CQ85" s="65">
        <v>3.39</v>
      </c>
      <c r="CR85" s="65">
        <v>2.33</v>
      </c>
      <c r="CS85" s="65">
        <v>0.33</v>
      </c>
      <c r="CT85" s="65">
        <v>0.31</v>
      </c>
      <c r="CU85" s="65">
        <v>0.87267058444054524</v>
      </c>
      <c r="CV85" s="65">
        <v>0.26</v>
      </c>
      <c r="CW85" s="65">
        <v>0.47</v>
      </c>
      <c r="CX85" s="65">
        <v>0.51</v>
      </c>
      <c r="CY85" s="65">
        <v>0.72529752585474427</v>
      </c>
      <c r="CZ85" s="65">
        <v>1.0314788603705702</v>
      </c>
      <c r="DA85" s="65">
        <v>1.03</v>
      </c>
      <c r="DB85" s="65">
        <v>14.17</v>
      </c>
      <c r="DC85" s="65">
        <v>1.18</v>
      </c>
      <c r="DD85" s="65">
        <v>7.3</v>
      </c>
      <c r="DE85" s="65">
        <v>1.6914818117439392</v>
      </c>
      <c r="DF85" s="65">
        <v>7.7511300113925277</v>
      </c>
      <c r="DG85" s="65">
        <v>5.67</v>
      </c>
      <c r="DH85" s="65">
        <v>6.3</v>
      </c>
      <c r="DI85" s="65">
        <v>18</v>
      </c>
      <c r="DJ85" s="65">
        <v>6</v>
      </c>
      <c r="DK85" s="65">
        <v>12</v>
      </c>
      <c r="DL85" s="65">
        <v>0.94</v>
      </c>
      <c r="DM85" s="65">
        <v>6.8003468185765135</v>
      </c>
      <c r="DN85" s="65">
        <v>43.612391575650129</v>
      </c>
      <c r="DO85" s="42"/>
    </row>
    <row r="86" spans="2:119">
      <c r="B86" s="23"/>
      <c r="C86" s="42">
        <v>40</v>
      </c>
      <c r="D86" s="64">
        <f t="shared" si="3"/>
        <v>40.200200000000002</v>
      </c>
      <c r="E86" s="42">
        <v>2002</v>
      </c>
      <c r="F86" s="65">
        <v>84.474579272386549</v>
      </c>
      <c r="G86" s="65">
        <v>64.306463326071167</v>
      </c>
      <c r="H86" s="65">
        <v>1.3233333333333335</v>
      </c>
      <c r="I86" s="65">
        <v>13.45</v>
      </c>
      <c r="J86" s="65">
        <v>13.200000000000001</v>
      </c>
      <c r="K86" s="65">
        <v>22</v>
      </c>
      <c r="L86" s="65">
        <v>14.45</v>
      </c>
      <c r="M86" s="65">
        <v>13.3</v>
      </c>
      <c r="N86" s="65">
        <v>35</v>
      </c>
      <c r="O86" s="65">
        <v>19.86</v>
      </c>
      <c r="P86" s="65">
        <v>16</v>
      </c>
      <c r="Q86" s="65">
        <v>90</v>
      </c>
      <c r="R86" s="65">
        <v>24</v>
      </c>
      <c r="S86" s="65">
        <v>19.53</v>
      </c>
      <c r="T86" s="65">
        <v>13.8</v>
      </c>
      <c r="U86" s="65">
        <v>24</v>
      </c>
      <c r="V86" s="65">
        <v>17.27</v>
      </c>
      <c r="W86" s="65">
        <v>13.100000000000001</v>
      </c>
      <c r="X86" s="66">
        <v>670</v>
      </c>
      <c r="Y86" s="65">
        <v>12.9</v>
      </c>
      <c r="Z86" s="65">
        <v>13</v>
      </c>
      <c r="AA86" s="65">
        <v>1.1000000000000001</v>
      </c>
      <c r="AB86" s="65">
        <v>12.7</v>
      </c>
      <c r="AC86" s="65">
        <v>14</v>
      </c>
      <c r="AD86" s="65">
        <v>0.9</v>
      </c>
      <c r="AE86" s="65">
        <v>13.4</v>
      </c>
      <c r="AF86" s="65">
        <v>12</v>
      </c>
      <c r="AG86" s="65">
        <v>0.9</v>
      </c>
      <c r="AH86" s="65">
        <v>12.9</v>
      </c>
      <c r="AI86" s="65">
        <v>13</v>
      </c>
      <c r="AJ86" s="65">
        <v>0.5</v>
      </c>
      <c r="AK86" s="65">
        <v>19.600000000000001</v>
      </c>
      <c r="AL86" s="65">
        <v>13</v>
      </c>
      <c r="AM86" s="65">
        <v>0.5</v>
      </c>
      <c r="AN86" s="65">
        <v>6.13</v>
      </c>
      <c r="AO86" s="65">
        <v>6.74</v>
      </c>
      <c r="AP86" s="65">
        <v>3.74</v>
      </c>
      <c r="AQ86" s="65">
        <v>3.71</v>
      </c>
      <c r="AR86" s="65">
        <v>5.46</v>
      </c>
      <c r="AS86" s="65">
        <v>3.76</v>
      </c>
      <c r="AT86" s="65">
        <v>3.97</v>
      </c>
      <c r="AU86" s="65">
        <v>3.77</v>
      </c>
      <c r="AV86" s="65">
        <v>4.1900000000000004</v>
      </c>
      <c r="AW86" s="65">
        <v>5.5</v>
      </c>
      <c r="AX86" s="65">
        <v>5.7516857578969134</v>
      </c>
      <c r="AY86" s="65">
        <v>7.17</v>
      </c>
      <c r="AZ86" s="65">
        <v>7.3275550160682572</v>
      </c>
      <c r="BA86" s="65">
        <v>9.6831571621203523</v>
      </c>
      <c r="BB86" s="65"/>
      <c r="BC86" s="65"/>
      <c r="BD86" s="65"/>
      <c r="BE86" s="65">
        <v>4.7936536725644059</v>
      </c>
      <c r="BF86" s="65">
        <v>4.6838237359830268</v>
      </c>
      <c r="BG86" s="65">
        <v>9.0836362298766673</v>
      </c>
      <c r="BH86" s="65">
        <v>6.8985933230090595</v>
      </c>
      <c r="BI86" s="65">
        <v>6.33</v>
      </c>
      <c r="BJ86" s="65">
        <v>7</v>
      </c>
      <c r="BK86" s="65">
        <v>6.61</v>
      </c>
      <c r="BL86" s="65">
        <v>7.82</v>
      </c>
      <c r="BM86" s="65">
        <v>8.6999999999999993</v>
      </c>
      <c r="BN86" s="65">
        <v>8.32</v>
      </c>
      <c r="BO86" s="65">
        <v>10.22064971809422</v>
      </c>
      <c r="BP86" s="65">
        <v>9.0020580493143125</v>
      </c>
      <c r="BQ86" s="65">
        <v>11.39</v>
      </c>
      <c r="BR86" s="65">
        <v>10.28</v>
      </c>
      <c r="BS86" s="65">
        <v>10.5</v>
      </c>
      <c r="BT86" s="65">
        <v>10.16</v>
      </c>
      <c r="BU86" s="65">
        <v>8.25</v>
      </c>
      <c r="BV86" s="65">
        <v>9.25</v>
      </c>
      <c r="BW86" s="65">
        <v>8</v>
      </c>
      <c r="BX86" s="65">
        <v>3.19</v>
      </c>
      <c r="BY86" s="65">
        <v>0.56999999999999995</v>
      </c>
      <c r="BZ86" s="65">
        <v>0.8</v>
      </c>
      <c r="CA86" s="65">
        <v>7.35</v>
      </c>
      <c r="CB86" s="65">
        <v>7.96</v>
      </c>
      <c r="CC86" s="65">
        <v>7.25</v>
      </c>
      <c r="CD86" s="65">
        <v>7.82</v>
      </c>
      <c r="CE86" s="65">
        <v>12.2</v>
      </c>
      <c r="CF86" s="65">
        <v>0.46061313812049043</v>
      </c>
      <c r="CG86" s="65" t="s">
        <v>202</v>
      </c>
      <c r="CH86" s="65">
        <v>48</v>
      </c>
      <c r="CI86" s="65" t="s">
        <v>202</v>
      </c>
      <c r="CJ86" s="65">
        <v>2.7675000000000001</v>
      </c>
      <c r="CK86" s="65">
        <v>4.5293930772878168</v>
      </c>
      <c r="CL86" s="65">
        <v>0.90953642384108757</v>
      </c>
      <c r="CM86" s="65">
        <v>18.061688659473816</v>
      </c>
      <c r="CN86" s="65">
        <v>24.91</v>
      </c>
      <c r="CO86" s="65">
        <v>6.04</v>
      </c>
      <c r="CP86" s="65">
        <v>4.9800000000000004</v>
      </c>
      <c r="CQ86" s="65">
        <v>3.68</v>
      </c>
      <c r="CR86" s="65">
        <v>2.19</v>
      </c>
      <c r="CS86" s="65">
        <v>0.37</v>
      </c>
      <c r="CT86" s="65">
        <v>0.36</v>
      </c>
      <c r="CU86" s="65">
        <v>0.71047928289753348</v>
      </c>
      <c r="CV86" s="65">
        <v>0.33</v>
      </c>
      <c r="CW86" s="65">
        <v>0.48</v>
      </c>
      <c r="CX86" s="65">
        <v>0.46</v>
      </c>
      <c r="CY86" s="65">
        <v>0.73838822724045361</v>
      </c>
      <c r="CZ86" s="65">
        <v>0.98077217172847586</v>
      </c>
      <c r="DA86" s="65">
        <v>1.1599999999999999</v>
      </c>
      <c r="DB86" s="65">
        <v>12.83</v>
      </c>
      <c r="DC86" s="65">
        <v>0.99</v>
      </c>
      <c r="DD86" s="65">
        <v>7.1</v>
      </c>
      <c r="DE86" s="65">
        <v>1.76</v>
      </c>
      <c r="DF86" s="65">
        <v>7.3</v>
      </c>
      <c r="DG86" s="65">
        <v>5.6858971616438279</v>
      </c>
      <c r="DH86" s="65">
        <v>6.9583896282395123</v>
      </c>
      <c r="DI86" s="65">
        <v>21.92</v>
      </c>
      <c r="DJ86" s="65">
        <v>5.9</v>
      </c>
      <c r="DK86" s="65">
        <v>11.411721147761092</v>
      </c>
      <c r="DL86" s="65">
        <v>1.1338655534386692</v>
      </c>
      <c r="DM86" s="65">
        <v>7.1208962413411321</v>
      </c>
      <c r="DN86" s="65">
        <v>47.48709292321724</v>
      </c>
      <c r="DO86" s="42"/>
    </row>
    <row r="87" spans="2:119">
      <c r="B87" s="23"/>
      <c r="C87" s="42">
        <v>40</v>
      </c>
      <c r="D87" s="64">
        <f t="shared" si="3"/>
        <v>40.200299999999999</v>
      </c>
      <c r="E87" s="42">
        <v>2003</v>
      </c>
      <c r="F87" s="65">
        <v>86.147652459193779</v>
      </c>
      <c r="G87" s="65">
        <v>65.831517792302108</v>
      </c>
      <c r="H87" s="65">
        <v>1.4648333333333334</v>
      </c>
      <c r="I87" s="65">
        <v>13.29</v>
      </c>
      <c r="J87" s="65">
        <v>13.200000000000001</v>
      </c>
      <c r="K87" s="65">
        <v>22</v>
      </c>
      <c r="L87" s="65">
        <v>14.24</v>
      </c>
      <c r="M87" s="65">
        <v>15.9</v>
      </c>
      <c r="N87" s="65">
        <v>37</v>
      </c>
      <c r="O87" s="65">
        <v>20.309999999999999</v>
      </c>
      <c r="P87" s="65">
        <v>14.299999999999999</v>
      </c>
      <c r="Q87" s="65">
        <v>70</v>
      </c>
      <c r="R87" s="65">
        <v>23</v>
      </c>
      <c r="S87" s="65">
        <v>19.940000000000001</v>
      </c>
      <c r="T87" s="65">
        <v>14.099999999999998</v>
      </c>
      <c r="U87" s="65">
        <v>21</v>
      </c>
      <c r="V87" s="65">
        <v>18.100000000000001</v>
      </c>
      <c r="W87" s="65">
        <v>13.700000000000001</v>
      </c>
      <c r="X87" s="66">
        <v>640</v>
      </c>
      <c r="Y87" s="65">
        <v>13.1</v>
      </c>
      <c r="Z87" s="65">
        <v>13</v>
      </c>
      <c r="AA87" s="65">
        <v>1.1000000000000001</v>
      </c>
      <c r="AB87" s="65">
        <v>13.1</v>
      </c>
      <c r="AC87" s="65">
        <v>13</v>
      </c>
      <c r="AD87" s="65">
        <v>1</v>
      </c>
      <c r="AE87" s="65">
        <v>13.5</v>
      </c>
      <c r="AF87" s="65">
        <v>17</v>
      </c>
      <c r="AG87" s="65">
        <v>1.5</v>
      </c>
      <c r="AH87" s="65">
        <v>12.7</v>
      </c>
      <c r="AI87" s="65">
        <v>15</v>
      </c>
      <c r="AJ87" s="65">
        <v>1.5</v>
      </c>
      <c r="AK87" s="65">
        <v>23.2</v>
      </c>
      <c r="AL87" s="65">
        <v>13.5</v>
      </c>
      <c r="AM87" s="65">
        <v>0.65000000000000013</v>
      </c>
      <c r="AN87" s="65">
        <v>5.99</v>
      </c>
      <c r="AO87" s="65">
        <v>5.45</v>
      </c>
      <c r="AP87" s="65">
        <v>3.78</v>
      </c>
      <c r="AQ87" s="65">
        <v>3.77</v>
      </c>
      <c r="AR87" s="65">
        <v>7.38</v>
      </c>
      <c r="AS87" s="65">
        <v>3.83</v>
      </c>
      <c r="AT87" s="65">
        <v>4.05</v>
      </c>
      <c r="AU87" s="65">
        <v>3.8</v>
      </c>
      <c r="AV87" s="65">
        <v>5.8</v>
      </c>
      <c r="AW87" s="65">
        <v>6.33</v>
      </c>
      <c r="AX87" s="65">
        <v>5.7777870341318343</v>
      </c>
      <c r="AY87" s="65">
        <v>6.88</v>
      </c>
      <c r="AZ87" s="65">
        <v>7.3870800546825857</v>
      </c>
      <c r="BA87" s="65">
        <v>9.6969144341123421</v>
      </c>
      <c r="BB87" s="65"/>
      <c r="BC87" s="65"/>
      <c r="BD87" s="65"/>
      <c r="BE87" s="65">
        <v>5.0675591997717646</v>
      </c>
      <c r="BF87" s="65">
        <v>4.7071343255277602</v>
      </c>
      <c r="BG87" s="65">
        <v>9.6312237297524632</v>
      </c>
      <c r="BH87" s="65">
        <v>6.7759986572781221</v>
      </c>
      <c r="BI87" s="65">
        <v>6.59</v>
      </c>
      <c r="BJ87" s="65">
        <v>6.63</v>
      </c>
      <c r="BK87" s="65">
        <v>7.85</v>
      </c>
      <c r="BL87" s="65">
        <v>8.23</v>
      </c>
      <c r="BM87" s="65">
        <v>8.19</v>
      </c>
      <c r="BN87" s="65">
        <v>8.93</v>
      </c>
      <c r="BO87" s="65">
        <v>9.67</v>
      </c>
      <c r="BP87" s="65">
        <v>11.75</v>
      </c>
      <c r="BQ87" s="65">
        <v>11.13</v>
      </c>
      <c r="BR87" s="65">
        <v>10.210000000000001</v>
      </c>
      <c r="BS87" s="65">
        <v>10.45</v>
      </c>
      <c r="BT87" s="65">
        <v>11.3</v>
      </c>
      <c r="BU87" s="65">
        <v>8.07</v>
      </c>
      <c r="BV87" s="65">
        <v>9.4499999999999993</v>
      </c>
      <c r="BW87" s="65">
        <v>8.5399999999999991</v>
      </c>
      <c r="BX87" s="65">
        <v>2.91</v>
      </c>
      <c r="BY87" s="65">
        <v>0.42</v>
      </c>
      <c r="BZ87" s="65">
        <v>0.66749999999999998</v>
      </c>
      <c r="CA87" s="65">
        <v>7.09</v>
      </c>
      <c r="CB87" s="65">
        <v>7.7</v>
      </c>
      <c r="CC87" s="65">
        <v>7.62</v>
      </c>
      <c r="CD87" s="65">
        <v>7.63</v>
      </c>
      <c r="CE87" s="65">
        <v>11</v>
      </c>
      <c r="CF87" s="65">
        <v>0.46974846848684182</v>
      </c>
      <c r="CG87" s="65" t="s">
        <v>202</v>
      </c>
      <c r="CH87" s="65">
        <v>48.75</v>
      </c>
      <c r="CI87" s="65" t="s">
        <v>202</v>
      </c>
      <c r="CJ87" s="65">
        <v>3</v>
      </c>
      <c r="CK87" s="65">
        <v>4.6538620199146532</v>
      </c>
      <c r="CL87" s="65">
        <v>0.90953642384108924</v>
      </c>
      <c r="CM87" s="65">
        <v>18.344204707858239</v>
      </c>
      <c r="CN87" s="65">
        <v>24.86</v>
      </c>
      <c r="CO87" s="65">
        <v>5.5441532258064514</v>
      </c>
      <c r="CP87" s="65">
        <v>5.13</v>
      </c>
      <c r="CQ87" s="65">
        <v>3.7584072580645156</v>
      </c>
      <c r="CR87" s="65">
        <v>2.1883815028901732</v>
      </c>
      <c r="CS87" s="65">
        <v>0.4</v>
      </c>
      <c r="CT87" s="65">
        <v>0.37</v>
      </c>
      <c r="CU87" s="65">
        <v>0.57924654714958901</v>
      </c>
      <c r="CV87" s="65">
        <v>0.26</v>
      </c>
      <c r="CW87" s="65">
        <v>0.48</v>
      </c>
      <c r="CX87" s="65">
        <v>0.43</v>
      </c>
      <c r="CY87" s="65">
        <v>0.75406126948684349</v>
      </c>
      <c r="CZ87" s="65">
        <v>0.97083765481485707</v>
      </c>
      <c r="DA87" s="65">
        <v>1.58</v>
      </c>
      <c r="DB87" s="65">
        <v>14.43</v>
      </c>
      <c r="DC87" s="65">
        <v>1.08</v>
      </c>
      <c r="DD87" s="65">
        <v>10</v>
      </c>
      <c r="DE87" s="65">
        <v>2.0166232559739301</v>
      </c>
      <c r="DF87" s="65">
        <v>7.5755112008164804</v>
      </c>
      <c r="DG87" s="65">
        <v>5.6858971616438367</v>
      </c>
      <c r="DH87" s="65">
        <v>6.9583896282395283</v>
      </c>
      <c r="DI87" s="65">
        <v>16.5</v>
      </c>
      <c r="DJ87" s="65">
        <v>7.7</v>
      </c>
      <c r="DK87" s="65">
        <v>11.592302775537444</v>
      </c>
      <c r="DL87" s="65">
        <v>1.1815072477613728</v>
      </c>
      <c r="DM87" s="65">
        <v>7.6477900261174447</v>
      </c>
      <c r="DN87" s="65">
        <v>52.618289103740153</v>
      </c>
      <c r="DO87" s="42"/>
    </row>
    <row r="88" spans="2:119">
      <c r="B88" s="23"/>
      <c r="C88" s="42">
        <v>40</v>
      </c>
      <c r="D88" s="64">
        <f t="shared" si="3"/>
        <v>40.200400000000002</v>
      </c>
      <c r="E88" s="42">
        <v>2004</v>
      </c>
      <c r="F88" s="65">
        <v>88.243236264101128</v>
      </c>
      <c r="G88" s="65">
        <v>70.515613652868552</v>
      </c>
      <c r="H88" s="65">
        <v>1.7729999999999997</v>
      </c>
      <c r="I88" s="65">
        <v>13.93</v>
      </c>
      <c r="J88" s="65">
        <v>13.200000000000001</v>
      </c>
      <c r="K88" s="65">
        <v>21</v>
      </c>
      <c r="L88" s="65">
        <v>14.32</v>
      </c>
      <c r="M88" s="65">
        <v>13.1</v>
      </c>
      <c r="N88" s="65">
        <v>37</v>
      </c>
      <c r="O88" s="65">
        <v>20.63</v>
      </c>
      <c r="P88" s="65">
        <v>15</v>
      </c>
      <c r="Q88" s="65">
        <v>78</v>
      </c>
      <c r="R88" s="65">
        <v>22</v>
      </c>
      <c r="S88" s="65">
        <v>20.85</v>
      </c>
      <c r="T88" s="65">
        <v>13.8</v>
      </c>
      <c r="U88" s="65">
        <v>27</v>
      </c>
      <c r="V88" s="65">
        <v>20.86</v>
      </c>
      <c r="W88" s="65">
        <v>20.3</v>
      </c>
      <c r="X88" s="66">
        <v>740</v>
      </c>
      <c r="Y88" s="65">
        <v>13.4</v>
      </c>
      <c r="Z88" s="65">
        <v>15</v>
      </c>
      <c r="AA88" s="65">
        <v>1.4</v>
      </c>
      <c r="AB88" s="65">
        <v>13.2</v>
      </c>
      <c r="AC88" s="65">
        <v>15</v>
      </c>
      <c r="AD88" s="65">
        <v>1.3</v>
      </c>
      <c r="AE88" s="65">
        <v>12.9</v>
      </c>
      <c r="AF88" s="65">
        <v>16</v>
      </c>
      <c r="AG88" s="65">
        <v>0.9</v>
      </c>
      <c r="AH88" s="65">
        <v>12.8</v>
      </c>
      <c r="AI88" s="65">
        <v>20</v>
      </c>
      <c r="AJ88" s="65">
        <v>1</v>
      </c>
      <c r="AK88" s="65">
        <v>21.6</v>
      </c>
      <c r="AL88" s="65">
        <v>14</v>
      </c>
      <c r="AM88" s="65">
        <v>0.8</v>
      </c>
      <c r="AN88" s="65">
        <v>8.8699999999999992</v>
      </c>
      <c r="AO88" s="65">
        <v>6.5</v>
      </c>
      <c r="AP88" s="65">
        <v>3.9</v>
      </c>
      <c r="AQ88" s="65">
        <v>3.8</v>
      </c>
      <c r="AR88" s="65">
        <v>5.6287500000000001</v>
      </c>
      <c r="AS88" s="65">
        <v>3.95</v>
      </c>
      <c r="AT88" s="65">
        <v>4.18</v>
      </c>
      <c r="AU88" s="65">
        <v>3.87</v>
      </c>
      <c r="AV88" s="65">
        <v>4.28</v>
      </c>
      <c r="AW88" s="65">
        <v>6.7662500000000003</v>
      </c>
      <c r="AX88" s="65">
        <v>5.8611168963323941</v>
      </c>
      <c r="AY88" s="65">
        <v>6.9350000000000005</v>
      </c>
      <c r="AZ88" s="65">
        <v>7.6745427106962136</v>
      </c>
      <c r="BA88" s="65">
        <v>9.8207194369261277</v>
      </c>
      <c r="BB88" s="65"/>
      <c r="BC88" s="65"/>
      <c r="BD88" s="65"/>
      <c r="BE88" s="65">
        <v>5.1147562902404493</v>
      </c>
      <c r="BF88" s="65">
        <v>4.9661464033641352</v>
      </c>
      <c r="BG88" s="65">
        <v>10.436153608143034</v>
      </c>
      <c r="BH88" s="65">
        <v>6.6534039915471856</v>
      </c>
      <c r="BI88" s="65">
        <v>6.33</v>
      </c>
      <c r="BJ88" s="65">
        <v>6.2750375939849619</v>
      </c>
      <c r="BK88" s="65">
        <v>8.42</v>
      </c>
      <c r="BL88" s="65">
        <v>8.57</v>
      </c>
      <c r="BM88" s="65">
        <v>9.9937500000000004</v>
      </c>
      <c r="BN88" s="65">
        <v>8.67</v>
      </c>
      <c r="BO88" s="65">
        <v>9.9810890621470456</v>
      </c>
      <c r="BP88" s="65">
        <v>11</v>
      </c>
      <c r="BQ88" s="65">
        <v>11.07</v>
      </c>
      <c r="BR88" s="65">
        <v>10.27</v>
      </c>
      <c r="BS88" s="65">
        <v>11</v>
      </c>
      <c r="BT88" s="65">
        <v>10</v>
      </c>
      <c r="BU88" s="65">
        <v>7.77</v>
      </c>
      <c r="BV88" s="65">
        <v>8.8000000000000007</v>
      </c>
      <c r="BW88" s="65">
        <v>7.78</v>
      </c>
      <c r="BX88" s="65">
        <v>2.5</v>
      </c>
      <c r="BY88" s="65">
        <v>0.54125000000000001</v>
      </c>
      <c r="BZ88" s="65">
        <v>0.9</v>
      </c>
      <c r="CA88" s="65">
        <v>7.14</v>
      </c>
      <c r="CB88" s="65">
        <v>7.75</v>
      </c>
      <c r="CC88" s="65">
        <v>7.67</v>
      </c>
      <c r="CD88" s="65">
        <v>7.46</v>
      </c>
      <c r="CE88" s="65">
        <v>7.67</v>
      </c>
      <c r="CF88" s="65">
        <v>0.48350650158345576</v>
      </c>
      <c r="CG88" s="65" t="s">
        <v>202</v>
      </c>
      <c r="CH88" s="65">
        <v>53.875</v>
      </c>
      <c r="CI88" s="65" t="s">
        <v>202</v>
      </c>
      <c r="CJ88" s="65">
        <v>3.2271428571428569</v>
      </c>
      <c r="CK88" s="65">
        <v>4.9462849691797075</v>
      </c>
      <c r="CL88" s="65">
        <v>0.90953642384109079</v>
      </c>
      <c r="CM88" s="65">
        <v>18.626720756242662</v>
      </c>
      <c r="CN88" s="65">
        <v>24</v>
      </c>
      <c r="CO88" s="65">
        <v>5</v>
      </c>
      <c r="CP88" s="65">
        <v>5.17</v>
      </c>
      <c r="CQ88" s="65">
        <v>3.9172580645161288</v>
      </c>
      <c r="CR88" s="65">
        <v>2.2235260115606934</v>
      </c>
      <c r="CS88" s="65">
        <v>0.32</v>
      </c>
      <c r="CT88" s="65">
        <v>0.37</v>
      </c>
      <c r="CU88" s="65">
        <v>0.4314155157165297</v>
      </c>
      <c r="CV88" s="65">
        <v>0.24</v>
      </c>
      <c r="CW88" s="65">
        <v>0.54</v>
      </c>
      <c r="CX88" s="65">
        <v>0.53111111111111109</v>
      </c>
      <c r="CY88" s="65">
        <v>0.78582621596349811</v>
      </c>
      <c r="CZ88" s="65">
        <v>1.0245156895061907</v>
      </c>
      <c r="DA88" s="65">
        <v>1.1399999999999999</v>
      </c>
      <c r="DB88" s="65">
        <v>18.329999999999998</v>
      </c>
      <c r="DC88" s="65">
        <v>1.17</v>
      </c>
      <c r="DD88" s="65">
        <v>10</v>
      </c>
      <c r="DE88" s="65">
        <v>2.1990432624440222</v>
      </c>
      <c r="DF88" s="65">
        <v>9.1297090513315595</v>
      </c>
      <c r="DG88" s="65">
        <v>5.6858971616438438</v>
      </c>
      <c r="DH88" s="65">
        <v>6.9583896282395408</v>
      </c>
      <c r="DI88" s="65">
        <v>28</v>
      </c>
      <c r="DJ88" s="65">
        <v>6</v>
      </c>
      <c r="DK88" s="65">
        <v>10.955477992739425</v>
      </c>
      <c r="DL88" s="65">
        <v>1.2344770370068001</v>
      </c>
      <c r="DM88" s="65">
        <v>8.0142459000466193</v>
      </c>
      <c r="DN88" s="65">
        <v>55.867774388003212</v>
      </c>
      <c r="DO88" s="42"/>
    </row>
    <row r="89" spans="2:119">
      <c r="B89" s="23"/>
      <c r="C89" s="42">
        <v>40</v>
      </c>
      <c r="D89" s="64">
        <f t="shared" si="3"/>
        <v>40.200499999999998</v>
      </c>
      <c r="E89" s="42">
        <v>2005</v>
      </c>
      <c r="F89" s="65">
        <v>90.758625438680625</v>
      </c>
      <c r="G89" s="65">
        <v>75.16339869281046</v>
      </c>
      <c r="H89" s="65">
        <v>2.4121666666666668</v>
      </c>
      <c r="I89" s="65">
        <v>14.73</v>
      </c>
      <c r="J89" s="65">
        <v>14.299999999999999</v>
      </c>
      <c r="K89" s="65">
        <v>22</v>
      </c>
      <c r="L89" s="65">
        <v>15.68</v>
      </c>
      <c r="M89" s="65">
        <v>15</v>
      </c>
      <c r="N89" s="65">
        <v>37</v>
      </c>
      <c r="O89" s="65">
        <v>20.82</v>
      </c>
      <c r="P89" s="65">
        <v>17.2</v>
      </c>
      <c r="Q89" s="65">
        <v>73</v>
      </c>
      <c r="R89" s="65">
        <v>26</v>
      </c>
      <c r="S89" s="65">
        <v>22.84</v>
      </c>
      <c r="T89" s="65">
        <v>14.099999999999998</v>
      </c>
      <c r="U89" s="65">
        <v>29</v>
      </c>
      <c r="V89" s="65">
        <v>21.88</v>
      </c>
      <c r="W89" s="65">
        <v>19.7</v>
      </c>
      <c r="X89" s="66">
        <v>720</v>
      </c>
      <c r="Y89" s="65">
        <v>14.2</v>
      </c>
      <c r="Z89" s="65">
        <v>14</v>
      </c>
      <c r="AA89" s="65">
        <v>1.4</v>
      </c>
      <c r="AB89" s="65">
        <v>14.1</v>
      </c>
      <c r="AC89" s="65">
        <v>14</v>
      </c>
      <c r="AD89" s="65">
        <v>1.5</v>
      </c>
      <c r="AE89" s="65">
        <v>14.1</v>
      </c>
      <c r="AF89" s="65">
        <v>12</v>
      </c>
      <c r="AG89" s="65">
        <v>1.5</v>
      </c>
      <c r="AH89" s="65">
        <v>13.8</v>
      </c>
      <c r="AI89" s="65">
        <v>20</v>
      </c>
      <c r="AJ89" s="65">
        <v>1.5</v>
      </c>
      <c r="AK89" s="65">
        <v>22.7</v>
      </c>
      <c r="AL89" s="65">
        <v>14</v>
      </c>
      <c r="AM89" s="65">
        <v>0.9</v>
      </c>
      <c r="AN89" s="65">
        <v>5.38</v>
      </c>
      <c r="AO89" s="65">
        <v>6.54</v>
      </c>
      <c r="AP89" s="65">
        <v>4.2</v>
      </c>
      <c r="AQ89" s="65">
        <v>4.3499999999999996</v>
      </c>
      <c r="AR89" s="65">
        <v>6.63</v>
      </c>
      <c r="AS89" s="65">
        <v>4.24</v>
      </c>
      <c r="AT89" s="65">
        <v>5.31</v>
      </c>
      <c r="AU89" s="65">
        <v>4.1500000000000004</v>
      </c>
      <c r="AV89" s="65">
        <v>4.78</v>
      </c>
      <c r="AW89" s="65">
        <v>7.5</v>
      </c>
      <c r="AX89" s="65">
        <v>5.9166701377994322</v>
      </c>
      <c r="AY89" s="65">
        <v>7.83</v>
      </c>
      <c r="AZ89" s="65">
        <v>8.0147189201908979</v>
      </c>
      <c r="BA89" s="65">
        <v>10.797402187444424</v>
      </c>
      <c r="BB89" s="65"/>
      <c r="BC89" s="65"/>
      <c r="BD89" s="65"/>
      <c r="BE89" s="65">
        <v>5.0957348319113773</v>
      </c>
      <c r="BF89" s="65">
        <v>5.3795853908311422</v>
      </c>
      <c r="BG89" s="65">
        <v>11.378005135391813</v>
      </c>
      <c r="BH89" s="65">
        <v>6.5308093258162483</v>
      </c>
      <c r="BI89" s="65">
        <v>7.17</v>
      </c>
      <c r="BJ89" s="65">
        <v>6.4657518796992477</v>
      </c>
      <c r="BK89" s="65">
        <v>9.75</v>
      </c>
      <c r="BL89" s="65">
        <v>8.9</v>
      </c>
      <c r="BM89" s="65">
        <v>10.25</v>
      </c>
      <c r="BN89" s="65">
        <v>9.5</v>
      </c>
      <c r="BO89" s="65">
        <v>10.04596704422516</v>
      </c>
      <c r="BP89" s="65">
        <v>10.759444444444444</v>
      </c>
      <c r="BQ89" s="65">
        <v>12.02</v>
      </c>
      <c r="BR89" s="65">
        <v>11.16</v>
      </c>
      <c r="BS89" s="65">
        <v>10.91</v>
      </c>
      <c r="BT89" s="65">
        <v>11.07</v>
      </c>
      <c r="BU89" s="65">
        <v>9.1</v>
      </c>
      <c r="BV89" s="65">
        <v>11.67</v>
      </c>
      <c r="BW89" s="65">
        <v>8.74</v>
      </c>
      <c r="BX89" s="65">
        <v>2.2000000000000002</v>
      </c>
      <c r="BY89" s="65">
        <v>0.47</v>
      </c>
      <c r="BZ89" s="65">
        <v>0.6875</v>
      </c>
      <c r="CA89" s="65">
        <v>7.53</v>
      </c>
      <c r="CB89" s="65">
        <v>8.66</v>
      </c>
      <c r="CC89" s="65">
        <v>7.95</v>
      </c>
      <c r="CD89" s="65">
        <v>8.86</v>
      </c>
      <c r="CE89" s="65">
        <v>8.8800000000000008</v>
      </c>
      <c r="CF89" s="65">
        <v>0.51752428705525322</v>
      </c>
      <c r="CG89" s="65" t="s">
        <v>202</v>
      </c>
      <c r="CH89" s="65">
        <v>59</v>
      </c>
      <c r="CI89" s="65">
        <v>50</v>
      </c>
      <c r="CJ89" s="65">
        <v>3.4471428571428575</v>
      </c>
      <c r="CK89" s="65">
        <v>5.4066619250829788</v>
      </c>
      <c r="CL89" s="65">
        <v>0.90953642384109212</v>
      </c>
      <c r="CM89" s="65">
        <v>18.713855206940636</v>
      </c>
      <c r="CN89" s="65">
        <v>26.23</v>
      </c>
      <c r="CO89" s="65">
        <v>7.19</v>
      </c>
      <c r="CP89" s="65">
        <v>5.55</v>
      </c>
      <c r="CQ89" s="65">
        <v>4.1196572580645157</v>
      </c>
      <c r="CR89" s="65">
        <v>2.248150289017341</v>
      </c>
      <c r="CS89" s="65">
        <v>0.32</v>
      </c>
      <c r="CT89" s="65">
        <v>0.33</v>
      </c>
      <c r="CU89" s="65">
        <v>0.16</v>
      </c>
      <c r="CV89" s="65">
        <v>0.27</v>
      </c>
      <c r="CW89" s="65">
        <v>0.49</v>
      </c>
      <c r="CX89" s="65">
        <v>0.32</v>
      </c>
      <c r="CY89" s="65">
        <v>0.7863304863853996</v>
      </c>
      <c r="CZ89" s="65">
        <v>1.1027094137037152</v>
      </c>
      <c r="DA89" s="65">
        <v>1.28</v>
      </c>
      <c r="DB89" s="65">
        <v>18.52</v>
      </c>
      <c r="DC89" s="65">
        <v>1.1599999999999999</v>
      </c>
      <c r="DD89" s="65">
        <v>7.7</v>
      </c>
      <c r="DE89" s="65">
        <v>2.3100281625801466</v>
      </c>
      <c r="DF89" s="65">
        <v>10.37847047884398</v>
      </c>
      <c r="DG89" s="65">
        <v>5.6858971616438501</v>
      </c>
      <c r="DH89" s="65">
        <v>6.9583896282395514</v>
      </c>
      <c r="DI89" s="65">
        <v>20.41</v>
      </c>
      <c r="DJ89" s="65">
        <v>7</v>
      </c>
      <c r="DK89" s="65">
        <v>9</v>
      </c>
      <c r="DL89" s="65">
        <v>1.5</v>
      </c>
      <c r="DM89" s="65">
        <v>8.2632984493482731</v>
      </c>
      <c r="DN89" s="65">
        <v>59.109776702401021</v>
      </c>
      <c r="DO89" s="42"/>
    </row>
    <row r="90" spans="2:119">
      <c r="B90" s="23"/>
      <c r="C90" s="42">
        <v>40</v>
      </c>
      <c r="D90" s="64">
        <f t="shared" si="3"/>
        <v>40.200600000000001</v>
      </c>
      <c r="E90" s="42">
        <v>2006</v>
      </c>
      <c r="F90" s="65">
        <v>93.186954800217421</v>
      </c>
      <c r="G90" s="65">
        <v>79.121278140885991</v>
      </c>
      <c r="H90" s="65">
        <v>2.8808333333333329</v>
      </c>
      <c r="I90" s="65">
        <v>15.3</v>
      </c>
      <c r="J90" s="65">
        <v>14.899999999999999</v>
      </c>
      <c r="K90" s="65">
        <v>22</v>
      </c>
      <c r="L90" s="65">
        <v>16.38</v>
      </c>
      <c r="M90" s="65">
        <v>14.499999999999998</v>
      </c>
      <c r="N90" s="65">
        <v>36</v>
      </c>
      <c r="O90" s="65">
        <v>21.43</v>
      </c>
      <c r="P90" s="65">
        <v>16.7</v>
      </c>
      <c r="Q90" s="65">
        <v>73</v>
      </c>
      <c r="R90" s="65">
        <v>25</v>
      </c>
      <c r="S90" s="65">
        <v>22.68</v>
      </c>
      <c r="T90" s="65">
        <v>19.100000000000001</v>
      </c>
      <c r="U90" s="65">
        <v>28</v>
      </c>
      <c r="V90" s="65">
        <v>19.25</v>
      </c>
      <c r="W90" s="65">
        <v>21.3</v>
      </c>
      <c r="X90" s="66">
        <v>1200</v>
      </c>
      <c r="Y90" s="65">
        <v>15.2</v>
      </c>
      <c r="Z90" s="65">
        <v>15</v>
      </c>
      <c r="AA90" s="65">
        <v>0.8</v>
      </c>
      <c r="AB90" s="65">
        <v>14.2</v>
      </c>
      <c r="AC90" s="65">
        <v>14</v>
      </c>
      <c r="AD90" s="65">
        <v>0.7</v>
      </c>
      <c r="AE90" s="65">
        <v>14.5</v>
      </c>
      <c r="AF90" s="65">
        <v>16</v>
      </c>
      <c r="AG90" s="65">
        <v>0.5</v>
      </c>
      <c r="AH90" s="65">
        <v>15</v>
      </c>
      <c r="AI90" s="65">
        <v>16</v>
      </c>
      <c r="AJ90" s="65">
        <v>0.9</v>
      </c>
      <c r="AK90" s="65">
        <v>27.3</v>
      </c>
      <c r="AL90" s="65">
        <v>15</v>
      </c>
      <c r="AM90" s="65">
        <v>1</v>
      </c>
      <c r="AN90" s="65">
        <v>6.21</v>
      </c>
      <c r="AO90" s="65">
        <v>7.59</v>
      </c>
      <c r="AP90" s="65">
        <v>4.3</v>
      </c>
      <c r="AQ90" s="65">
        <v>4.6399999999999997</v>
      </c>
      <c r="AR90" s="65">
        <v>5.46</v>
      </c>
      <c r="AS90" s="65">
        <v>4.3499999999999996</v>
      </c>
      <c r="AT90" s="65">
        <v>4.95</v>
      </c>
      <c r="AU90" s="65">
        <v>4.41</v>
      </c>
      <c r="AV90" s="65">
        <v>4.8</v>
      </c>
      <c r="AW90" s="65">
        <v>7.8</v>
      </c>
      <c r="AX90" s="65">
        <v>5.9444467585329495</v>
      </c>
      <c r="AY90" s="65">
        <v>8.0284126984126978</v>
      </c>
      <c r="AZ90" s="65">
        <v>8.8286659401347549</v>
      </c>
      <c r="BA90" s="65">
        <v>11.657059188777012</v>
      </c>
      <c r="BB90" s="65"/>
      <c r="BC90" s="65"/>
      <c r="BD90" s="65"/>
      <c r="BE90" s="65">
        <v>5.1631830374050613</v>
      </c>
      <c r="BF90" s="65">
        <v>5.647609769129291</v>
      </c>
      <c r="BG90" s="65">
        <v>12.403943737495739</v>
      </c>
      <c r="BH90" s="65">
        <v>6.4746439802559301</v>
      </c>
      <c r="BI90" s="65">
        <v>7.83</v>
      </c>
      <c r="BJ90" s="65">
        <v>6.9701879699248117</v>
      </c>
      <c r="BK90" s="65">
        <v>8.89</v>
      </c>
      <c r="BL90" s="65">
        <v>8.5500000000000007</v>
      </c>
      <c r="BM90" s="65">
        <v>8.9600000000000009</v>
      </c>
      <c r="BN90" s="65">
        <v>9.4700000000000006</v>
      </c>
      <c r="BO90" s="65">
        <v>11.002535078909824</v>
      </c>
      <c r="BP90" s="65">
        <v>11.83</v>
      </c>
      <c r="BQ90" s="65">
        <v>12.72</v>
      </c>
      <c r="BR90" s="65">
        <v>11.92</v>
      </c>
      <c r="BS90" s="65">
        <v>11.13</v>
      </c>
      <c r="BT90" s="65">
        <v>11.68</v>
      </c>
      <c r="BU90" s="65">
        <v>8.77</v>
      </c>
      <c r="BV90" s="65">
        <v>10.46</v>
      </c>
      <c r="BW90" s="65">
        <v>9.26</v>
      </c>
      <c r="BX90" s="65">
        <v>2.91</v>
      </c>
      <c r="BY90" s="65">
        <v>0.60875000000000001</v>
      </c>
      <c r="BZ90" s="65">
        <v>0.77</v>
      </c>
      <c r="CA90" s="65">
        <v>7.56</v>
      </c>
      <c r="CB90" s="65">
        <v>7.94</v>
      </c>
      <c r="CC90" s="65">
        <v>8.14</v>
      </c>
      <c r="CD90" s="65">
        <v>9.43</v>
      </c>
      <c r="CE90" s="65">
        <v>10.69</v>
      </c>
      <c r="CF90" s="65">
        <v>0.4</v>
      </c>
      <c r="CG90" s="65" t="s">
        <v>202</v>
      </c>
      <c r="CH90" s="65">
        <v>55</v>
      </c>
      <c r="CI90" s="65" t="s">
        <v>202</v>
      </c>
      <c r="CJ90" s="65">
        <v>4.63</v>
      </c>
      <c r="CK90" s="65">
        <v>5.8670388809862501</v>
      </c>
      <c r="CL90" s="65">
        <v>0.9095364238410929</v>
      </c>
      <c r="CM90" s="65">
        <v>18.605608059952161</v>
      </c>
      <c r="CN90" s="65">
        <v>27.79</v>
      </c>
      <c r="CO90" s="65">
        <v>7.08</v>
      </c>
      <c r="CP90" s="65">
        <v>6.08</v>
      </c>
      <c r="CQ90" s="65">
        <v>4.47</v>
      </c>
      <c r="CR90" s="65">
        <v>2</v>
      </c>
      <c r="CS90" s="65">
        <v>0.36825396825396822</v>
      </c>
      <c r="CT90" s="65">
        <v>0.35</v>
      </c>
      <c r="CU90" s="65">
        <v>0.65</v>
      </c>
      <c r="CV90" s="65">
        <v>0.22</v>
      </c>
      <c r="CW90" s="65">
        <v>0.47</v>
      </c>
      <c r="CX90" s="65">
        <v>0.33</v>
      </c>
      <c r="CY90" s="65">
        <v>0.80422032425693402</v>
      </c>
      <c r="CZ90" s="65">
        <v>1.1418062758024781</v>
      </c>
      <c r="DA90" s="65">
        <v>1.29</v>
      </c>
      <c r="DB90" s="65">
        <v>28.28</v>
      </c>
      <c r="DC90" s="65">
        <v>1.54</v>
      </c>
      <c r="DD90" s="65">
        <v>8.3000000000000007</v>
      </c>
      <c r="DE90" s="65">
        <v>2.2400000000000002</v>
      </c>
      <c r="DF90" s="65">
        <v>11.4</v>
      </c>
      <c r="DG90" s="65">
        <v>5.6858971616438563</v>
      </c>
      <c r="DH90" s="65">
        <v>6.9583896282395576</v>
      </c>
      <c r="DI90" s="65">
        <v>27</v>
      </c>
      <c r="DJ90" s="65">
        <v>7.4</v>
      </c>
      <c r="DK90" s="65">
        <v>15</v>
      </c>
      <c r="DL90" s="65">
        <v>1.29</v>
      </c>
      <c r="DM90" s="65">
        <v>8.5123509986499286</v>
      </c>
      <c r="DN90" s="65">
        <v>61.641444070400361</v>
      </c>
      <c r="DO90" s="42"/>
    </row>
    <row r="91" spans="2:119">
      <c r="B91" s="23"/>
      <c r="C91" s="42">
        <v>40</v>
      </c>
      <c r="D91" s="64">
        <f t="shared" si="3"/>
        <v>40.200699999999998</v>
      </c>
      <c r="E91" s="42">
        <v>2007</v>
      </c>
      <c r="F91" s="65">
        <v>95.519124876726764</v>
      </c>
      <c r="G91" s="65">
        <v>83.297022512708779</v>
      </c>
      <c r="H91" s="65">
        <v>2.8546666666666667</v>
      </c>
      <c r="I91" s="65">
        <v>15.88</v>
      </c>
      <c r="J91" s="65">
        <v>15.8</v>
      </c>
      <c r="K91" s="65">
        <v>21</v>
      </c>
      <c r="L91" s="65">
        <v>16.440000000000001</v>
      </c>
      <c r="M91" s="65">
        <v>16</v>
      </c>
      <c r="N91" s="65">
        <v>36</v>
      </c>
      <c r="O91" s="65">
        <v>20.79</v>
      </c>
      <c r="P91" s="65">
        <v>16.3</v>
      </c>
      <c r="Q91" s="65">
        <v>73</v>
      </c>
      <c r="R91" s="65">
        <v>28</v>
      </c>
      <c r="S91" s="65">
        <v>22.97</v>
      </c>
      <c r="T91" s="65">
        <v>15.7</v>
      </c>
      <c r="U91" s="65">
        <v>27</v>
      </c>
      <c r="V91" s="65">
        <v>21.5</v>
      </c>
      <c r="W91" s="65">
        <v>19.8</v>
      </c>
      <c r="X91" s="66">
        <v>1400</v>
      </c>
      <c r="Y91" s="65">
        <v>15.4</v>
      </c>
      <c r="Z91" s="65">
        <v>15</v>
      </c>
      <c r="AA91" s="65">
        <v>1.4</v>
      </c>
      <c r="AB91" s="65">
        <v>15.8</v>
      </c>
      <c r="AC91" s="65">
        <v>16</v>
      </c>
      <c r="AD91" s="65">
        <v>1.6</v>
      </c>
      <c r="AE91" s="65">
        <v>14.2</v>
      </c>
      <c r="AF91" s="65">
        <v>14</v>
      </c>
      <c r="AG91" s="65">
        <v>1</v>
      </c>
      <c r="AH91" s="65">
        <v>14.2</v>
      </c>
      <c r="AI91" s="65">
        <v>13</v>
      </c>
      <c r="AJ91" s="65">
        <v>0.9</v>
      </c>
      <c r="AK91" s="65">
        <v>29.6</v>
      </c>
      <c r="AL91" s="65">
        <v>10</v>
      </c>
      <c r="AM91" s="65">
        <v>1</v>
      </c>
      <c r="AN91" s="65">
        <v>6.56</v>
      </c>
      <c r="AO91" s="65">
        <v>6.33</v>
      </c>
      <c r="AP91" s="65">
        <v>4.43</v>
      </c>
      <c r="AQ91" s="65">
        <v>4.4400000000000004</v>
      </c>
      <c r="AR91" s="65">
        <v>6.88</v>
      </c>
      <c r="AS91" s="65">
        <v>4.3499999999999996</v>
      </c>
      <c r="AT91" s="65">
        <v>4.8600000000000003</v>
      </c>
      <c r="AU91" s="65">
        <v>4.46</v>
      </c>
      <c r="AV91" s="65">
        <v>5.5662500000000001</v>
      </c>
      <c r="AW91" s="65">
        <v>8.557500000000001</v>
      </c>
      <c r="AX91" s="65">
        <v>5.9444467585329468</v>
      </c>
      <c r="AY91" s="65">
        <v>8.8773015873015861</v>
      </c>
      <c r="AZ91" s="65">
        <v>9.7246086008871409</v>
      </c>
      <c r="BA91" s="65">
        <v>12.409535661385842</v>
      </c>
      <c r="BB91" s="65"/>
      <c r="BC91" s="65"/>
      <c r="BD91" s="65"/>
      <c r="BE91" s="65">
        <v>5.3332732149620261</v>
      </c>
      <c r="BF91" s="65">
        <v>5.9081707371372048</v>
      </c>
      <c r="BG91" s="65">
        <v>13.826533675692787</v>
      </c>
      <c r="BH91" s="65">
        <v>6.5623619322993445</v>
      </c>
      <c r="BI91" s="65">
        <v>7.33</v>
      </c>
      <c r="BJ91" s="65">
        <v>8.83</v>
      </c>
      <c r="BK91" s="65">
        <v>11.44</v>
      </c>
      <c r="BL91" s="65">
        <v>11.1</v>
      </c>
      <c r="BM91" s="65">
        <v>10.88</v>
      </c>
      <c r="BN91" s="65">
        <v>11.47</v>
      </c>
      <c r="BO91" s="65">
        <v>12.276189749301553</v>
      </c>
      <c r="BP91" s="65">
        <v>12.67</v>
      </c>
      <c r="BQ91" s="65">
        <v>13.33</v>
      </c>
      <c r="BR91" s="65">
        <v>11.72</v>
      </c>
      <c r="BS91" s="65">
        <v>10.84</v>
      </c>
      <c r="BT91" s="65">
        <v>11.98</v>
      </c>
      <c r="BU91" s="65">
        <v>9.66</v>
      </c>
      <c r="BV91" s="65">
        <v>11.55</v>
      </c>
      <c r="BW91" s="65">
        <v>10.32</v>
      </c>
      <c r="BX91" s="65">
        <v>3.31</v>
      </c>
      <c r="BY91" s="65">
        <v>0.48</v>
      </c>
      <c r="BZ91" s="65">
        <v>1.02</v>
      </c>
      <c r="CA91" s="65">
        <v>7.81</v>
      </c>
      <c r="CB91" s="65">
        <v>8.5500000000000007</v>
      </c>
      <c r="CC91" s="65">
        <v>7.89</v>
      </c>
      <c r="CD91" s="65">
        <v>9</v>
      </c>
      <c r="CE91" s="65">
        <v>13</v>
      </c>
      <c r="CF91" s="65">
        <v>0.69510373782418855</v>
      </c>
      <c r="CG91" s="65" t="s">
        <v>202</v>
      </c>
      <c r="CH91" s="65">
        <v>56.25</v>
      </c>
      <c r="CI91" s="65" t="s">
        <v>202</v>
      </c>
      <c r="CJ91" s="65">
        <v>2.33</v>
      </c>
      <c r="CK91" s="65">
        <v>6.3661237553342822</v>
      </c>
      <c r="CL91" s="65">
        <v>0.90953642384109357</v>
      </c>
      <c r="CM91" s="65">
        <v>18.202968972915848</v>
      </c>
      <c r="CN91" s="65">
        <v>30.237031159566591</v>
      </c>
      <c r="CO91" s="65">
        <v>6.15</v>
      </c>
      <c r="CP91" s="65">
        <v>5.6</v>
      </c>
      <c r="CQ91" s="65">
        <v>3.85</v>
      </c>
      <c r="CR91" s="65">
        <v>2.8</v>
      </c>
      <c r="CS91" s="65">
        <v>0.33</v>
      </c>
      <c r="CT91" s="65">
        <v>0.37</v>
      </c>
      <c r="CU91" s="65">
        <v>0.9</v>
      </c>
      <c r="CV91" s="65">
        <v>0.25</v>
      </c>
      <c r="CW91" s="65">
        <v>0.43</v>
      </c>
      <c r="CX91" s="65">
        <v>0.42</v>
      </c>
      <c r="CY91" s="65">
        <v>0.80422032425693468</v>
      </c>
      <c r="CZ91" s="65">
        <v>1.1418062758024787</v>
      </c>
      <c r="DA91" s="65">
        <v>1.34</v>
      </c>
      <c r="DB91" s="65">
        <v>29.51</v>
      </c>
      <c r="DC91" s="65">
        <v>1.46</v>
      </c>
      <c r="DD91" s="65">
        <v>8.8000000000000007</v>
      </c>
      <c r="DE91" s="65">
        <v>2.4711654104725715</v>
      </c>
      <c r="DF91" s="65">
        <v>11.253811207334323</v>
      </c>
      <c r="DG91" s="65">
        <v>5.6858971616438616</v>
      </c>
      <c r="DH91" s="65">
        <v>6.958389628239563</v>
      </c>
      <c r="DI91" s="65">
        <v>22.75</v>
      </c>
      <c r="DJ91" s="65">
        <v>10.8</v>
      </c>
      <c r="DK91" s="65">
        <v>12.470881599851062</v>
      </c>
      <c r="DL91" s="65">
        <v>1.7394764520411661</v>
      </c>
      <c r="DM91" s="65">
        <v>9.6421053219273816</v>
      </c>
      <c r="DN91" s="65">
        <v>64.840185029333497</v>
      </c>
      <c r="DO91" s="42"/>
    </row>
    <row r="92" spans="2:119">
      <c r="B92" s="23"/>
      <c r="C92" s="42">
        <v>40</v>
      </c>
      <c r="D92" s="64">
        <f t="shared" si="3"/>
        <v>40.200800000000001</v>
      </c>
      <c r="E92" s="42">
        <v>2008</v>
      </c>
      <c r="F92" s="65">
        <v>98.434398955282248</v>
      </c>
      <c r="G92" s="65">
        <v>90.813362381989833</v>
      </c>
      <c r="H92" s="65">
        <v>4.3689999999999998</v>
      </c>
      <c r="I92" s="65">
        <v>20.88</v>
      </c>
      <c r="J92" s="65">
        <v>20.9</v>
      </c>
      <c r="K92" s="65">
        <v>22</v>
      </c>
      <c r="L92" s="65">
        <v>22.35</v>
      </c>
      <c r="M92" s="65">
        <v>21.099999999999998</v>
      </c>
      <c r="N92" s="65">
        <v>41</v>
      </c>
      <c r="O92" s="65">
        <v>25.88</v>
      </c>
      <c r="P92" s="65">
        <v>19.8</v>
      </c>
      <c r="Q92" s="65">
        <v>59</v>
      </c>
      <c r="R92" s="65">
        <v>35</v>
      </c>
      <c r="S92" s="65">
        <v>27.16</v>
      </c>
      <c r="T92" s="65">
        <v>20.7</v>
      </c>
      <c r="U92" s="65">
        <v>25</v>
      </c>
      <c r="V92" s="65">
        <v>23.86</v>
      </c>
      <c r="W92" s="65">
        <v>26.5</v>
      </c>
      <c r="X92" s="66">
        <v>1800</v>
      </c>
      <c r="Y92" s="65">
        <v>20.3</v>
      </c>
      <c r="Z92" s="65">
        <v>12</v>
      </c>
      <c r="AA92" s="65">
        <v>1.5</v>
      </c>
      <c r="AB92" s="65">
        <v>19.7</v>
      </c>
      <c r="AC92" s="65">
        <v>12</v>
      </c>
      <c r="AD92" s="65">
        <v>1</v>
      </c>
      <c r="AE92" s="65">
        <v>18.899999999999999</v>
      </c>
      <c r="AF92" s="65">
        <v>12.625</v>
      </c>
      <c r="AG92" s="65">
        <v>1.0625</v>
      </c>
      <c r="AH92" s="65">
        <v>19.100000000000001</v>
      </c>
      <c r="AI92" s="65">
        <v>12</v>
      </c>
      <c r="AJ92" s="65">
        <v>1</v>
      </c>
      <c r="AK92" s="65">
        <v>27.5</v>
      </c>
      <c r="AL92" s="65">
        <v>11</v>
      </c>
      <c r="AM92" s="65">
        <v>0.6</v>
      </c>
      <c r="AN92" s="65">
        <v>7.88</v>
      </c>
      <c r="AO92" s="65">
        <v>6.39</v>
      </c>
      <c r="AP92" s="65">
        <v>5.97</v>
      </c>
      <c r="AQ92" s="65">
        <v>5.13</v>
      </c>
      <c r="AR92" s="65">
        <v>10.57</v>
      </c>
      <c r="AS92" s="65">
        <v>5.19</v>
      </c>
      <c r="AT92" s="65">
        <v>5.75</v>
      </c>
      <c r="AU92" s="65">
        <v>5.25</v>
      </c>
      <c r="AV92" s="65">
        <v>6.17</v>
      </c>
      <c r="AW92" s="65">
        <v>12.38</v>
      </c>
      <c r="AX92" s="65">
        <v>5.944446758532945</v>
      </c>
      <c r="AY92" s="65">
        <v>11.25</v>
      </c>
      <c r="AZ92" s="65">
        <v>10.66910143348119</v>
      </c>
      <c r="BA92" s="65">
        <v>12.499845220461948</v>
      </c>
      <c r="BB92" s="65"/>
      <c r="BC92" s="65"/>
      <c r="BD92" s="65"/>
      <c r="BE92" s="65">
        <v>5.4455154766413534</v>
      </c>
      <c r="BF92" s="65">
        <v>6.0769024422823223</v>
      </c>
      <c r="BG92" s="65">
        <v>15.425657289582622</v>
      </c>
      <c r="BH92" s="65">
        <v>6.6909447729197389</v>
      </c>
      <c r="BI92" s="65">
        <v>11.1</v>
      </c>
      <c r="BJ92" s="65">
        <v>7.998484848484849</v>
      </c>
      <c r="BK92" s="65">
        <v>13.06</v>
      </c>
      <c r="BL92" s="65">
        <v>12.9</v>
      </c>
      <c r="BM92" s="65">
        <v>13.5</v>
      </c>
      <c r="BN92" s="65">
        <v>14.14</v>
      </c>
      <c r="BO92" s="65">
        <v>13.300396583100518</v>
      </c>
      <c r="BP92" s="65">
        <v>15.9</v>
      </c>
      <c r="BQ92" s="65">
        <v>15.25</v>
      </c>
      <c r="BR92" s="65">
        <v>13.93</v>
      </c>
      <c r="BS92" s="65">
        <v>13.64</v>
      </c>
      <c r="BT92" s="65">
        <v>15.09</v>
      </c>
      <c r="BU92" s="65">
        <v>11.29</v>
      </c>
      <c r="BV92" s="65">
        <v>13.78</v>
      </c>
      <c r="BW92" s="65">
        <v>11.41</v>
      </c>
      <c r="BX92" s="65">
        <v>4.1900000000000004</v>
      </c>
      <c r="BY92" s="65">
        <v>0.71466666666666667</v>
      </c>
      <c r="BZ92" s="65">
        <v>1.08</v>
      </c>
      <c r="CA92" s="65">
        <v>9.27</v>
      </c>
      <c r="CB92" s="65">
        <v>9.69</v>
      </c>
      <c r="CC92" s="65">
        <v>12.57</v>
      </c>
      <c r="CD92" s="65">
        <v>10.88</v>
      </c>
      <c r="CE92" s="65">
        <v>13.43</v>
      </c>
      <c r="CF92" s="65">
        <v>0.84003457927472969</v>
      </c>
      <c r="CG92" s="65" t="s">
        <v>202</v>
      </c>
      <c r="CH92" s="65">
        <v>58.33</v>
      </c>
      <c r="CI92" s="65" t="s">
        <v>202</v>
      </c>
      <c r="CJ92" s="65">
        <v>4.92</v>
      </c>
      <c r="CK92" s="65">
        <v>6.711749644381225</v>
      </c>
      <c r="CL92" s="65">
        <v>0.90953642384109401</v>
      </c>
      <c r="CM92" s="65">
        <v>17.701319543518153</v>
      </c>
      <c r="CN92" s="65">
        <v>32.285492187017802</v>
      </c>
      <c r="CO92" s="65">
        <v>7.25</v>
      </c>
      <c r="CP92" s="65">
        <v>6.81</v>
      </c>
      <c r="CQ92" s="65">
        <v>6.47</v>
      </c>
      <c r="CR92" s="65">
        <v>3.42</v>
      </c>
      <c r="CS92" s="65">
        <v>0.34</v>
      </c>
      <c r="CT92" s="65">
        <v>0.32</v>
      </c>
      <c r="CU92" s="65">
        <v>0.58200000000000007</v>
      </c>
      <c r="CV92" s="65">
        <v>0.27</v>
      </c>
      <c r="CW92" s="65">
        <v>0.57999999999999996</v>
      </c>
      <c r="CX92" s="65">
        <v>0.57777777777777783</v>
      </c>
      <c r="CY92" s="65">
        <v>0.80422032425693513</v>
      </c>
      <c r="CZ92" s="65">
        <v>1.1418062758024792</v>
      </c>
      <c r="DA92" s="65">
        <v>1.5</v>
      </c>
      <c r="DB92" s="65">
        <v>25.805714285714281</v>
      </c>
      <c r="DC92" s="65">
        <v>1.5671428571428572</v>
      </c>
      <c r="DD92" s="65">
        <v>10.071428571428571</v>
      </c>
      <c r="DE92" s="65">
        <v>2.44</v>
      </c>
      <c r="DF92" s="65">
        <v>9.6</v>
      </c>
      <c r="DG92" s="65">
        <v>5.6858971616438652</v>
      </c>
      <c r="DH92" s="65">
        <v>6.9583896282395665</v>
      </c>
      <c r="DI92" s="65">
        <v>26.27</v>
      </c>
      <c r="DJ92" s="65">
        <v>6.6</v>
      </c>
      <c r="DK92" s="65">
        <v>12.235440799925527</v>
      </c>
      <c r="DL92" s="65">
        <v>2.0597382260205834</v>
      </c>
      <c r="DM92" s="65">
        <v>10.688842128770947</v>
      </c>
      <c r="DN92" s="65">
        <v>66.50411101760011</v>
      </c>
      <c r="DO92" s="42"/>
    </row>
    <row r="93" spans="2:119">
      <c r="B93" s="23"/>
      <c r="C93" s="67">
        <v>40</v>
      </c>
      <c r="D93" s="64">
        <f t="shared" si="3"/>
        <v>40.200899999999997</v>
      </c>
      <c r="E93" s="67">
        <v>2009</v>
      </c>
      <c r="F93" s="68">
        <v>98.372916036466748</v>
      </c>
      <c r="G93" s="68">
        <v>96.804647785039933</v>
      </c>
      <c r="H93" s="68">
        <v>2.4626666666666668</v>
      </c>
      <c r="I93" s="68">
        <v>20.37</v>
      </c>
      <c r="J93" s="68">
        <v>19.3</v>
      </c>
      <c r="K93" s="68">
        <v>22</v>
      </c>
      <c r="L93" s="68">
        <v>21.91</v>
      </c>
      <c r="M93" s="68">
        <v>19.8</v>
      </c>
      <c r="N93" s="68">
        <v>37</v>
      </c>
      <c r="O93" s="68">
        <v>25.14</v>
      </c>
      <c r="P93" s="68">
        <v>19.5</v>
      </c>
      <c r="Q93" s="68">
        <v>76</v>
      </c>
      <c r="R93" s="68">
        <v>29</v>
      </c>
      <c r="S93" s="68">
        <v>26.2</v>
      </c>
      <c r="T93" s="68">
        <v>19.3</v>
      </c>
      <c r="U93" s="68">
        <v>27</v>
      </c>
      <c r="V93" s="68">
        <v>26.93</v>
      </c>
      <c r="W93" s="68">
        <v>27.400000000000002</v>
      </c>
      <c r="X93" s="69">
        <v>1900</v>
      </c>
      <c r="Y93" s="68">
        <v>18</v>
      </c>
      <c r="Z93" s="68">
        <v>14</v>
      </c>
      <c r="AA93" s="68">
        <v>1.9</v>
      </c>
      <c r="AB93" s="68">
        <v>19.3</v>
      </c>
      <c r="AC93" s="68">
        <v>15</v>
      </c>
      <c r="AD93" s="68">
        <v>1.7</v>
      </c>
      <c r="AE93" s="68">
        <v>18.399999999999999</v>
      </c>
      <c r="AF93" s="68">
        <v>15</v>
      </c>
      <c r="AG93" s="68">
        <v>1.2</v>
      </c>
      <c r="AH93" s="68">
        <v>19.5</v>
      </c>
      <c r="AI93" s="68">
        <v>20</v>
      </c>
      <c r="AJ93" s="68">
        <v>1.2</v>
      </c>
      <c r="AK93" s="68">
        <v>27.8</v>
      </c>
      <c r="AL93" s="68">
        <v>17</v>
      </c>
      <c r="AM93" s="68">
        <v>1.1000000000000001</v>
      </c>
      <c r="AN93" s="68">
        <v>6.71</v>
      </c>
      <c r="AO93" s="68">
        <v>6.45</v>
      </c>
      <c r="AP93" s="68">
        <v>4.91</v>
      </c>
      <c r="AQ93" s="68">
        <v>5.05</v>
      </c>
      <c r="AR93" s="68">
        <v>11.33</v>
      </c>
      <c r="AS93" s="68">
        <v>4.99</v>
      </c>
      <c r="AT93" s="68">
        <v>7.84</v>
      </c>
      <c r="AU93" s="68">
        <v>5.18</v>
      </c>
      <c r="AV93" s="68">
        <v>6.55</v>
      </c>
      <c r="AW93" s="68">
        <v>9.9480000000000004</v>
      </c>
      <c r="AX93" s="68">
        <v>5.9444467585329441</v>
      </c>
      <c r="AY93" s="68">
        <v>9.9120000000000008</v>
      </c>
      <c r="AZ93" s="68">
        <v>10.869550716740594</v>
      </c>
      <c r="BA93" s="68">
        <v>12.549922610230974</v>
      </c>
      <c r="BB93" s="68"/>
      <c r="BC93" s="68"/>
      <c r="BD93" s="68"/>
      <c r="BE93" s="68">
        <v>5.4455154766413543</v>
      </c>
      <c r="BF93" s="68">
        <v>6.1612682948548807</v>
      </c>
      <c r="BG93" s="68">
        <v>17</v>
      </c>
      <c r="BH93" s="68">
        <v>6.7939631819464923</v>
      </c>
      <c r="BI93" s="68">
        <v>8.89</v>
      </c>
      <c r="BJ93" s="68">
        <v>8.1993939393939392</v>
      </c>
      <c r="BK93" s="68">
        <v>13.14</v>
      </c>
      <c r="BL93" s="68">
        <v>12.69</v>
      </c>
      <c r="BM93" s="68">
        <v>10.93</v>
      </c>
      <c r="BN93" s="68">
        <v>11.54</v>
      </c>
      <c r="BO93" s="68">
        <v>13.525198291550259</v>
      </c>
      <c r="BP93" s="68">
        <v>14.028717948717949</v>
      </c>
      <c r="BQ93" s="68">
        <v>14.17</v>
      </c>
      <c r="BR93" s="68">
        <v>14.14</v>
      </c>
      <c r="BS93" s="68">
        <v>14.41</v>
      </c>
      <c r="BT93" s="68">
        <v>13.55</v>
      </c>
      <c r="BU93" s="68">
        <v>10.77</v>
      </c>
      <c r="BV93" s="68">
        <v>13.88</v>
      </c>
      <c r="BW93" s="68">
        <v>10.92</v>
      </c>
      <c r="BX93" s="68">
        <v>3.15</v>
      </c>
      <c r="BY93" s="68">
        <v>0.77866666666666662</v>
      </c>
      <c r="BZ93" s="68">
        <v>0.89050847457627125</v>
      </c>
      <c r="CA93" s="68">
        <v>9.35</v>
      </c>
      <c r="CB93" s="68">
        <v>10.28</v>
      </c>
      <c r="CC93" s="68">
        <v>10.25</v>
      </c>
      <c r="CD93" s="68">
        <v>10.69</v>
      </c>
      <c r="CE93" s="68">
        <v>11.5</v>
      </c>
      <c r="CF93" s="68">
        <v>0.90501728963736494</v>
      </c>
      <c r="CG93" s="68" t="s">
        <v>202</v>
      </c>
      <c r="CH93" s="68">
        <v>58.165242945822854</v>
      </c>
      <c r="CI93" s="68" t="s">
        <v>202</v>
      </c>
      <c r="CJ93" s="68">
        <v>4.51</v>
      </c>
      <c r="CK93" s="68">
        <v>6.9039165481270759</v>
      </c>
      <c r="CL93" s="68">
        <v>0.90953642384109412</v>
      </c>
      <c r="CM93" s="68">
        <v>17.400989657638611</v>
      </c>
      <c r="CN93" s="68">
        <v>34.524333997017074</v>
      </c>
      <c r="CO93" s="68">
        <v>7.08</v>
      </c>
      <c r="CP93" s="68">
        <v>6.25</v>
      </c>
      <c r="CQ93" s="68">
        <v>5.6440000000000001</v>
      </c>
      <c r="CR93" s="68">
        <v>2.17</v>
      </c>
      <c r="CS93" s="68">
        <v>0.39499999999999996</v>
      </c>
      <c r="CT93" s="68">
        <v>0.34</v>
      </c>
      <c r="CU93" s="68">
        <v>0.52</v>
      </c>
      <c r="CV93" s="68">
        <v>0.22</v>
      </c>
      <c r="CW93" s="68">
        <v>0.55000000000000004</v>
      </c>
      <c r="CX93" s="68">
        <v>0.6083333333333335</v>
      </c>
      <c r="CY93" s="68">
        <v>0.80422032425693524</v>
      </c>
      <c r="CZ93" s="68">
        <v>1.1418062758024794</v>
      </c>
      <c r="DA93" s="68">
        <v>1.38</v>
      </c>
      <c r="DB93" s="68">
        <v>27.095238095238091</v>
      </c>
      <c r="DC93" s="68">
        <v>1.6757142857142859</v>
      </c>
      <c r="DD93" s="68">
        <v>10.290476190476193</v>
      </c>
      <c r="DE93" s="68">
        <v>2.5053490867116741</v>
      </c>
      <c r="DF93" s="68">
        <v>10.362267734031841</v>
      </c>
      <c r="DG93" s="68">
        <v>5.6858971616438652</v>
      </c>
      <c r="DH93" s="68">
        <v>6.9583896282395674</v>
      </c>
      <c r="DI93" s="68">
        <v>28.88</v>
      </c>
      <c r="DJ93" s="68">
        <v>6.9</v>
      </c>
      <c r="DK93" s="68">
        <v>12</v>
      </c>
      <c r="DL93" s="68">
        <v>2.38</v>
      </c>
      <c r="DM93" s="68">
        <v>11.652561419180628</v>
      </c>
      <c r="DN93" s="68">
        <v>67.336074011733416</v>
      </c>
      <c r="DO93" s="42"/>
    </row>
    <row r="94" spans="2:119">
      <c r="B94" s="23"/>
      <c r="C94" s="67">
        <v>40</v>
      </c>
      <c r="D94" s="64">
        <f t="shared" si="3"/>
        <v>40.201300000000003</v>
      </c>
      <c r="E94" s="67">
        <v>2013</v>
      </c>
      <c r="F94" s="68">
        <v>105.38268482732154</v>
      </c>
      <c r="G94" s="68">
        <v>114.54248366013071</v>
      </c>
      <c r="H94" s="68">
        <v>3.9103368333333335</v>
      </c>
      <c r="I94" s="68">
        <v>23.96</v>
      </c>
      <c r="J94" s="68">
        <v>22.6</v>
      </c>
      <c r="K94" s="68">
        <v>24</v>
      </c>
      <c r="L94" s="68">
        <v>23.94</v>
      </c>
      <c r="M94" s="68">
        <v>22.8</v>
      </c>
      <c r="N94" s="68">
        <v>44</v>
      </c>
      <c r="O94" s="68">
        <v>33.18</v>
      </c>
      <c r="P94" s="68">
        <v>23.7</v>
      </c>
      <c r="Q94" s="68">
        <v>61</v>
      </c>
      <c r="R94" s="68">
        <v>36</v>
      </c>
      <c r="S94" s="68">
        <v>29.18</v>
      </c>
      <c r="T94" s="68">
        <v>23.1</v>
      </c>
      <c r="U94" s="68">
        <v>24</v>
      </c>
      <c r="V94" s="68">
        <v>31</v>
      </c>
      <c r="W94" s="68">
        <v>24.566666666666659</v>
      </c>
      <c r="X94" s="69">
        <v>1700</v>
      </c>
      <c r="Y94" s="68">
        <v>20.3</v>
      </c>
      <c r="Z94" s="68">
        <v>15</v>
      </c>
      <c r="AA94" s="68">
        <v>3.9</v>
      </c>
      <c r="AB94" s="68">
        <v>19.7</v>
      </c>
      <c r="AC94" s="68">
        <v>17</v>
      </c>
      <c r="AD94" s="68">
        <v>3.9</v>
      </c>
      <c r="AE94" s="68">
        <v>19.100000000000001</v>
      </c>
      <c r="AF94" s="68">
        <v>15</v>
      </c>
      <c r="AG94" s="68">
        <v>4.7</v>
      </c>
      <c r="AH94" s="68">
        <v>20</v>
      </c>
      <c r="AI94" s="68">
        <v>19</v>
      </c>
      <c r="AJ94" s="68">
        <v>4.2</v>
      </c>
      <c r="AK94" s="68">
        <v>37</v>
      </c>
      <c r="AL94" s="68">
        <v>15</v>
      </c>
      <c r="AM94" s="68">
        <v>2.8</v>
      </c>
      <c r="AN94" s="68">
        <v>11.42</v>
      </c>
      <c r="AO94" s="68">
        <v>9.1300000000000008</v>
      </c>
      <c r="AP94" s="68">
        <v>5.25</v>
      </c>
      <c r="AQ94" s="68">
        <v>5.36</v>
      </c>
      <c r="AR94" s="68">
        <v>14.7</v>
      </c>
      <c r="AS94" s="68">
        <v>5.4</v>
      </c>
      <c r="AT94" s="68">
        <v>7.37</v>
      </c>
      <c r="AU94" s="68">
        <v>5.4</v>
      </c>
      <c r="AV94" s="68">
        <v>7.5</v>
      </c>
      <c r="AW94" s="68">
        <v>12.33</v>
      </c>
      <c r="AX94" s="68">
        <v>12.33</v>
      </c>
      <c r="AY94" s="68">
        <v>11.295</v>
      </c>
      <c r="AZ94" s="68">
        <v>12.75</v>
      </c>
      <c r="BA94" s="68">
        <v>12.380000000000003</v>
      </c>
      <c r="BB94" s="68"/>
      <c r="BC94" s="68"/>
      <c r="BD94" s="68"/>
      <c r="BE94" s="68">
        <v>8.36</v>
      </c>
      <c r="BF94" s="68">
        <v>8.25</v>
      </c>
      <c r="BG94" s="68">
        <v>14.13</v>
      </c>
      <c r="BH94" s="68">
        <v>8.25</v>
      </c>
      <c r="BI94" s="68">
        <v>12.33</v>
      </c>
      <c r="BJ94" s="68">
        <v>10.085000000000001</v>
      </c>
      <c r="BK94" s="68">
        <v>14.87</v>
      </c>
      <c r="BL94" s="68">
        <v>15.08</v>
      </c>
      <c r="BM94" s="68">
        <v>14.760000000000002</v>
      </c>
      <c r="BN94" s="68">
        <v>15.08</v>
      </c>
      <c r="BO94" s="68">
        <v>15.35</v>
      </c>
      <c r="BP94" s="68">
        <v>16.48</v>
      </c>
      <c r="BQ94" s="68">
        <v>16.03</v>
      </c>
      <c r="BR94" s="68">
        <v>15.11</v>
      </c>
      <c r="BS94" s="68">
        <v>16</v>
      </c>
      <c r="BT94" s="68">
        <v>15.98</v>
      </c>
      <c r="BU94" s="68">
        <v>12.85</v>
      </c>
      <c r="BV94" s="68">
        <v>14.885</v>
      </c>
      <c r="BW94" s="68">
        <v>12.21</v>
      </c>
      <c r="BX94" s="68">
        <v>3.21</v>
      </c>
      <c r="BY94" s="68">
        <v>0.87000000000000011</v>
      </c>
      <c r="BZ94" s="68">
        <v>1.17</v>
      </c>
      <c r="CA94" s="68">
        <v>11.83</v>
      </c>
      <c r="CB94" s="68">
        <v>11.45</v>
      </c>
      <c r="CC94" s="68">
        <v>12</v>
      </c>
      <c r="CD94" s="68">
        <v>13.94</v>
      </c>
      <c r="CE94" s="68">
        <v>14.42</v>
      </c>
      <c r="CF94" s="68">
        <v>0.83</v>
      </c>
      <c r="CG94" s="68" t="s">
        <v>202</v>
      </c>
      <c r="CH94" s="70">
        <v>68.823052840434428</v>
      </c>
      <c r="CI94" s="68" t="s">
        <v>202</v>
      </c>
      <c r="CJ94" s="68">
        <v>5</v>
      </c>
      <c r="CK94" s="68">
        <v>9.44</v>
      </c>
      <c r="CL94" s="68">
        <v>1.84</v>
      </c>
      <c r="CM94" s="68">
        <v>22.34</v>
      </c>
      <c r="CN94" s="68">
        <v>25.33</v>
      </c>
      <c r="CO94" s="68">
        <v>7</v>
      </c>
      <c r="CP94" s="68">
        <v>7.81</v>
      </c>
      <c r="CQ94" s="68">
        <v>5.0199999999999996</v>
      </c>
      <c r="CR94" s="68">
        <v>2.7</v>
      </c>
      <c r="CS94" s="68">
        <v>0.31</v>
      </c>
      <c r="CT94" s="68">
        <v>0.48</v>
      </c>
      <c r="CU94" s="68">
        <v>0.69</v>
      </c>
      <c r="CV94" s="68">
        <v>0.28999999999999998</v>
      </c>
      <c r="CW94" s="68">
        <v>0.81</v>
      </c>
      <c r="CX94" s="68">
        <v>0.63500000000000001</v>
      </c>
      <c r="CY94" s="68">
        <v>1.17</v>
      </c>
      <c r="CZ94" s="68">
        <v>1.8468461538461536</v>
      </c>
      <c r="DA94" s="68">
        <v>2.12</v>
      </c>
      <c r="DB94" s="70">
        <f>DB93</f>
        <v>27.095238095238091</v>
      </c>
      <c r="DC94" s="70">
        <f>DC93</f>
        <v>1.6757142857142859</v>
      </c>
      <c r="DD94" s="70">
        <f>DD93</f>
        <v>10.290476190476193</v>
      </c>
      <c r="DE94" s="68">
        <v>2.54</v>
      </c>
      <c r="DF94" s="68">
        <v>10.4</v>
      </c>
      <c r="DG94" s="70">
        <f>DG93</f>
        <v>5.6858971616438652</v>
      </c>
      <c r="DH94" s="70">
        <f>DH93</f>
        <v>6.9583896282395674</v>
      </c>
      <c r="DI94" s="68">
        <v>28.88</v>
      </c>
      <c r="DJ94" s="68">
        <v>6.9</v>
      </c>
      <c r="DK94" s="68">
        <v>12</v>
      </c>
      <c r="DL94" s="68">
        <v>2.38</v>
      </c>
      <c r="DM94" s="68">
        <v>13.17</v>
      </c>
      <c r="DN94" s="68">
        <v>70</v>
      </c>
      <c r="DO94" s="42"/>
    </row>
    <row r="95" spans="2:119">
      <c r="B95" s="23"/>
      <c r="C95" s="42">
        <v>50</v>
      </c>
      <c r="D95" s="64">
        <f t="shared" si="3"/>
        <v>50.198999999999998</v>
      </c>
      <c r="E95" s="42">
        <v>1990</v>
      </c>
      <c r="F95" s="65">
        <v>66.341299060295071</v>
      </c>
      <c r="G95" s="65">
        <v>43.572984749455337</v>
      </c>
      <c r="H95" s="65">
        <v>1.0866666666666667</v>
      </c>
      <c r="I95" s="65">
        <v>12.35</v>
      </c>
      <c r="J95" s="65">
        <v>12.1</v>
      </c>
      <c r="K95" s="65">
        <v>21</v>
      </c>
      <c r="L95" s="65">
        <v>12.95</v>
      </c>
      <c r="M95" s="65">
        <v>12.1</v>
      </c>
      <c r="N95" s="65">
        <v>35</v>
      </c>
      <c r="O95" s="65">
        <v>16.920000000000002</v>
      </c>
      <c r="P95" s="65">
        <v>15</v>
      </c>
      <c r="Q95" s="65">
        <v>48</v>
      </c>
      <c r="R95" s="65">
        <v>22</v>
      </c>
      <c r="S95" s="65">
        <v>17.39</v>
      </c>
      <c r="T95" s="65">
        <v>13.3</v>
      </c>
      <c r="U95" s="65">
        <v>20</v>
      </c>
      <c r="V95" s="65">
        <v>15.21</v>
      </c>
      <c r="W95" s="65">
        <v>11</v>
      </c>
      <c r="X95" s="66">
        <v>768</v>
      </c>
      <c r="Y95" s="65">
        <v>11.9</v>
      </c>
      <c r="Z95" s="65">
        <v>10</v>
      </c>
      <c r="AA95" s="65">
        <v>0.8</v>
      </c>
      <c r="AB95" s="65">
        <v>11.9</v>
      </c>
      <c r="AC95" s="65">
        <v>11</v>
      </c>
      <c r="AD95" s="65">
        <v>0.8</v>
      </c>
      <c r="AE95" s="65">
        <v>11</v>
      </c>
      <c r="AF95" s="65">
        <v>10</v>
      </c>
      <c r="AG95" s="65">
        <v>0.9</v>
      </c>
      <c r="AH95" s="65">
        <v>11.9</v>
      </c>
      <c r="AI95" s="65">
        <v>12</v>
      </c>
      <c r="AJ95" s="65">
        <v>0.8</v>
      </c>
      <c r="AK95" s="65">
        <v>13.1</v>
      </c>
      <c r="AL95" s="65">
        <v>12</v>
      </c>
      <c r="AM95" s="65">
        <v>0.8</v>
      </c>
      <c r="AN95" s="65">
        <v>4.91</v>
      </c>
      <c r="AO95" s="65">
        <v>4.46</v>
      </c>
      <c r="AP95" s="65">
        <v>2.4</v>
      </c>
      <c r="AQ95" s="65">
        <v>2.77</v>
      </c>
      <c r="AR95" s="65">
        <v>3.73</v>
      </c>
      <c r="AS95" s="65">
        <v>2.72</v>
      </c>
      <c r="AT95" s="65">
        <v>4.1433333333333122</v>
      </c>
      <c r="AU95" s="65">
        <v>2.78</v>
      </c>
      <c r="AV95" s="65">
        <v>3.54</v>
      </c>
      <c r="AW95" s="65">
        <v>5.2</v>
      </c>
      <c r="AX95" s="65">
        <v>5.83</v>
      </c>
      <c r="AY95" s="65">
        <v>5.55</v>
      </c>
      <c r="AZ95" s="65">
        <v>6.7</v>
      </c>
      <c r="BA95" s="65">
        <v>8.5</v>
      </c>
      <c r="BB95" s="65"/>
      <c r="BC95" s="65"/>
      <c r="BD95" s="65"/>
      <c r="BE95" s="65">
        <v>5.5</v>
      </c>
      <c r="BF95" s="65">
        <v>4.3899999999999997</v>
      </c>
      <c r="BG95" s="65">
        <v>9.16</v>
      </c>
      <c r="BH95" s="65">
        <v>4.67</v>
      </c>
      <c r="BI95" s="65">
        <v>4.5</v>
      </c>
      <c r="BJ95" s="65">
        <v>5.34</v>
      </c>
      <c r="BK95" s="65">
        <v>5.38</v>
      </c>
      <c r="BL95" s="65">
        <v>6.11</v>
      </c>
      <c r="BM95" s="65">
        <v>5.95</v>
      </c>
      <c r="BN95" s="65">
        <v>6.11</v>
      </c>
      <c r="BO95" s="65">
        <v>7.8</v>
      </c>
      <c r="BP95" s="65">
        <v>6.25</v>
      </c>
      <c r="BQ95" s="65">
        <v>8.25</v>
      </c>
      <c r="BR95" s="65">
        <v>7.54</v>
      </c>
      <c r="BS95" s="65">
        <v>7.67</v>
      </c>
      <c r="BT95" s="65">
        <v>7.37</v>
      </c>
      <c r="BU95" s="65">
        <v>7.11</v>
      </c>
      <c r="BV95" s="65">
        <v>9.4300000000001774</v>
      </c>
      <c r="BW95" s="65">
        <v>7.31</v>
      </c>
      <c r="BX95" s="65">
        <v>2.25</v>
      </c>
      <c r="BY95" s="65">
        <v>0.47</v>
      </c>
      <c r="BZ95" s="65">
        <v>0.46</v>
      </c>
      <c r="CA95" s="65">
        <v>6.08</v>
      </c>
      <c r="CB95" s="65">
        <v>7.3833333333331987</v>
      </c>
      <c r="CC95" s="65">
        <v>6.92</v>
      </c>
      <c r="CD95" s="65">
        <v>7.8166666666668041</v>
      </c>
      <c r="CE95" s="65">
        <v>11.74</v>
      </c>
      <c r="CF95" s="65">
        <v>0.28000000000000003</v>
      </c>
      <c r="CG95" s="65">
        <v>7.29</v>
      </c>
      <c r="CH95" s="65">
        <v>49.21</v>
      </c>
      <c r="CI95" s="65">
        <v>27</v>
      </c>
      <c r="CJ95" s="65">
        <v>2.87</v>
      </c>
      <c r="CK95" s="65">
        <v>8.33</v>
      </c>
      <c r="CL95" s="65">
        <v>0.76096026490066249</v>
      </c>
      <c r="CM95" s="65">
        <v>17.5</v>
      </c>
      <c r="CN95" s="65">
        <v>21.06</v>
      </c>
      <c r="CO95" s="65">
        <v>5.81</v>
      </c>
      <c r="CP95" s="65">
        <v>4.42</v>
      </c>
      <c r="CQ95" s="65">
        <v>4.12</v>
      </c>
      <c r="CR95" s="65">
        <v>2.0800000000000574</v>
      </c>
      <c r="CS95" s="65">
        <v>0.31</v>
      </c>
      <c r="CT95" s="65">
        <v>0.26</v>
      </c>
      <c r="CU95" s="65">
        <v>0.31</v>
      </c>
      <c r="CV95" s="65">
        <v>0.18</v>
      </c>
      <c r="CW95" s="65">
        <v>0.37</v>
      </c>
      <c r="CX95" s="65">
        <v>0.43</v>
      </c>
      <c r="CY95" s="65">
        <v>0.62</v>
      </c>
      <c r="CZ95" s="65">
        <v>1.22</v>
      </c>
      <c r="DA95" s="65">
        <v>0.75</v>
      </c>
      <c r="DB95" s="65">
        <v>11.42</v>
      </c>
      <c r="DC95" s="65">
        <v>0.97</v>
      </c>
      <c r="DD95" s="65">
        <v>6.2</v>
      </c>
      <c r="DE95" s="65">
        <v>1.55</v>
      </c>
      <c r="DF95" s="65">
        <v>6.6</v>
      </c>
      <c r="DG95" s="65">
        <v>3.526639405549123</v>
      </c>
      <c r="DH95" s="65">
        <v>5.3627415382650572</v>
      </c>
      <c r="DI95" s="65">
        <v>13.65</v>
      </c>
      <c r="DJ95" s="65">
        <v>6.2</v>
      </c>
      <c r="DK95" s="65">
        <v>8</v>
      </c>
      <c r="DL95" s="65">
        <v>0.74</v>
      </c>
      <c r="DM95" s="65">
        <v>6.95</v>
      </c>
      <c r="DN95" s="65">
        <v>29</v>
      </c>
      <c r="DO95" s="42"/>
    </row>
    <row r="96" spans="2:119">
      <c r="B96" s="23"/>
      <c r="C96" s="42">
        <v>50</v>
      </c>
      <c r="D96" s="64">
        <f t="shared" si="3"/>
        <v>50.199100000000001</v>
      </c>
      <c r="E96" s="42">
        <v>1991</v>
      </c>
      <c r="F96" s="65">
        <v>68.518040318038857</v>
      </c>
      <c r="G96" s="65">
        <v>44.444444444444443</v>
      </c>
      <c r="H96" s="65">
        <v>1.0906666666666667</v>
      </c>
      <c r="I96" s="65">
        <v>12.09</v>
      </c>
      <c r="J96" s="65">
        <v>12</v>
      </c>
      <c r="K96" s="65">
        <v>21</v>
      </c>
      <c r="L96" s="65">
        <v>12.28</v>
      </c>
      <c r="M96" s="65">
        <v>11.799999999999999</v>
      </c>
      <c r="N96" s="65">
        <v>32</v>
      </c>
      <c r="O96" s="65">
        <v>17.5</v>
      </c>
      <c r="P96" s="65">
        <v>14.090185676392576</v>
      </c>
      <c r="Q96" s="65">
        <v>70.42705570291777</v>
      </c>
      <c r="R96" s="65">
        <v>21</v>
      </c>
      <c r="S96" s="65">
        <v>16.75</v>
      </c>
      <c r="T96" s="65">
        <v>11.700000000000001</v>
      </c>
      <c r="U96" s="65">
        <v>24</v>
      </c>
      <c r="V96" s="65">
        <v>13.57</v>
      </c>
      <c r="W96" s="65">
        <v>11.333333333333336</v>
      </c>
      <c r="X96" s="66">
        <v>800</v>
      </c>
      <c r="Y96" s="65">
        <v>11.8</v>
      </c>
      <c r="Z96" s="65">
        <v>10</v>
      </c>
      <c r="AA96" s="65">
        <v>1</v>
      </c>
      <c r="AB96" s="65">
        <v>11.6</v>
      </c>
      <c r="AC96" s="65">
        <v>11</v>
      </c>
      <c r="AD96" s="65">
        <v>1.1000000000000001</v>
      </c>
      <c r="AE96" s="65">
        <v>11.8</v>
      </c>
      <c r="AF96" s="65">
        <v>10</v>
      </c>
      <c r="AG96" s="65">
        <v>0.6</v>
      </c>
      <c r="AH96" s="65">
        <v>11.8</v>
      </c>
      <c r="AI96" s="65">
        <v>12</v>
      </c>
      <c r="AJ96" s="65">
        <v>0.7</v>
      </c>
      <c r="AK96" s="65">
        <v>12.3</v>
      </c>
      <c r="AL96" s="65">
        <v>13</v>
      </c>
      <c r="AM96" s="65">
        <v>0.3</v>
      </c>
      <c r="AN96" s="65">
        <v>4.76</v>
      </c>
      <c r="AO96" s="65">
        <v>4.25</v>
      </c>
      <c r="AP96" s="65">
        <v>2.52</v>
      </c>
      <c r="AQ96" s="65">
        <v>2.61</v>
      </c>
      <c r="AR96" s="65">
        <v>4</v>
      </c>
      <c r="AS96" s="65">
        <v>2.77</v>
      </c>
      <c r="AT96" s="65">
        <v>4.1433333333333184</v>
      </c>
      <c r="AU96" s="65">
        <v>2.74</v>
      </c>
      <c r="AV96" s="65">
        <v>4.8499999999999996</v>
      </c>
      <c r="AW96" s="65">
        <v>4.95</v>
      </c>
      <c r="AX96" s="65">
        <v>5.17</v>
      </c>
      <c r="AY96" s="65">
        <v>5.33</v>
      </c>
      <c r="AZ96" s="65">
        <v>6.22</v>
      </c>
      <c r="BA96" s="65">
        <v>8.2899999999999991</v>
      </c>
      <c r="BB96" s="65"/>
      <c r="BC96" s="65"/>
      <c r="BD96" s="65"/>
      <c r="BE96" s="65">
        <v>5.07</v>
      </c>
      <c r="BF96" s="65">
        <v>3.8</v>
      </c>
      <c r="BG96" s="65">
        <v>9.59</v>
      </c>
      <c r="BH96" s="65">
        <v>4</v>
      </c>
      <c r="BI96" s="65">
        <v>4.5</v>
      </c>
      <c r="BJ96" s="65">
        <v>5.0599999999999996</v>
      </c>
      <c r="BK96" s="65">
        <v>5.15</v>
      </c>
      <c r="BL96" s="65">
        <v>5.59</v>
      </c>
      <c r="BM96" s="65">
        <v>5.59</v>
      </c>
      <c r="BN96" s="65">
        <v>6.12</v>
      </c>
      <c r="BO96" s="65">
        <v>7.56</v>
      </c>
      <c r="BP96" s="65">
        <v>6.5</v>
      </c>
      <c r="BQ96" s="65">
        <v>5.67</v>
      </c>
      <c r="BR96" s="65">
        <v>5.75</v>
      </c>
      <c r="BS96" s="65">
        <v>5.67</v>
      </c>
      <c r="BT96" s="65">
        <v>6.8285714285714283</v>
      </c>
      <c r="BU96" s="65">
        <v>6.93</v>
      </c>
      <c r="BV96" s="65">
        <v>9.4300000000001702</v>
      </c>
      <c r="BW96" s="65">
        <v>7.34</v>
      </c>
      <c r="BX96" s="65">
        <v>2.46</v>
      </c>
      <c r="BY96" s="65">
        <v>0.44</v>
      </c>
      <c r="BZ96" s="65">
        <v>0.46</v>
      </c>
      <c r="CA96" s="65">
        <v>6.18</v>
      </c>
      <c r="CB96" s="65">
        <v>7.3833333333332067</v>
      </c>
      <c r="CC96" s="65">
        <v>6.76</v>
      </c>
      <c r="CD96" s="65">
        <v>7.8166666666667961</v>
      </c>
      <c r="CE96" s="65">
        <v>12.52</v>
      </c>
      <c r="CF96" s="65">
        <v>0.2</v>
      </c>
      <c r="CG96" s="65">
        <v>6.5</v>
      </c>
      <c r="CH96" s="65">
        <v>46.45</v>
      </c>
      <c r="CI96" s="65">
        <v>25.17</v>
      </c>
      <c r="CJ96" s="65">
        <v>3.25</v>
      </c>
      <c r="CK96" s="65">
        <v>6.1550432612113148</v>
      </c>
      <c r="CL96" s="65">
        <v>0.77890728476821236</v>
      </c>
      <c r="CM96" s="65">
        <v>11.5</v>
      </c>
      <c r="CN96" s="65">
        <v>20</v>
      </c>
      <c r="CO96" s="65">
        <v>4.6500000000000004</v>
      </c>
      <c r="CP96" s="65">
        <v>4.2</v>
      </c>
      <c r="CQ96" s="65">
        <v>3.49</v>
      </c>
      <c r="CR96" s="65">
        <v>2.0800000000000542</v>
      </c>
      <c r="CS96" s="65">
        <v>0.27</v>
      </c>
      <c r="CT96" s="65">
        <v>0.23</v>
      </c>
      <c r="CU96" s="65">
        <v>0.51</v>
      </c>
      <c r="CV96" s="65">
        <v>0.16</v>
      </c>
      <c r="CW96" s="65">
        <v>0.38</v>
      </c>
      <c r="CX96" s="65">
        <v>0.46</v>
      </c>
      <c r="CY96" s="65">
        <v>0.97</v>
      </c>
      <c r="CZ96" s="65">
        <v>1.05</v>
      </c>
      <c r="DA96" s="65">
        <v>0.82</v>
      </c>
      <c r="DB96" s="65">
        <v>12.08</v>
      </c>
      <c r="DC96" s="65">
        <v>0.83</v>
      </c>
      <c r="DD96" s="65">
        <v>7.2</v>
      </c>
      <c r="DE96" s="65">
        <v>1.5642146193987907</v>
      </c>
      <c r="DF96" s="65">
        <v>6.9961564703120063</v>
      </c>
      <c r="DG96" s="65">
        <v>4.0465576221964925</v>
      </c>
      <c r="DH96" s="65">
        <v>5.3509661530602326</v>
      </c>
      <c r="DI96" s="65">
        <v>13.55</v>
      </c>
      <c r="DJ96" s="65">
        <v>6.3</v>
      </c>
      <c r="DK96" s="65">
        <v>13</v>
      </c>
      <c r="DL96" s="65">
        <v>0.65</v>
      </c>
      <c r="DM96" s="65">
        <v>6.95</v>
      </c>
      <c r="DN96" s="65">
        <v>27.5</v>
      </c>
      <c r="DO96" s="42"/>
    </row>
    <row r="97" spans="2:119">
      <c r="B97" s="23"/>
      <c r="C97" s="42">
        <v>50</v>
      </c>
      <c r="D97" s="64">
        <f t="shared" si="3"/>
        <v>50.199199999999998</v>
      </c>
      <c r="E97" s="42">
        <v>1992</v>
      </c>
      <c r="F97" s="65">
        <v>70.329327106343314</v>
      </c>
      <c r="G97" s="65">
        <v>45.315904139433549</v>
      </c>
      <c r="H97" s="65">
        <v>1.1164999999999998</v>
      </c>
      <c r="I97" s="65">
        <v>12.33</v>
      </c>
      <c r="J97" s="65">
        <v>12.1</v>
      </c>
      <c r="K97" s="65">
        <v>21</v>
      </c>
      <c r="L97" s="65">
        <v>12.95</v>
      </c>
      <c r="M97" s="65">
        <v>11.700000000000001</v>
      </c>
      <c r="N97" s="65">
        <v>36</v>
      </c>
      <c r="O97" s="65">
        <v>16.87</v>
      </c>
      <c r="P97" s="65">
        <v>11.200000000000001</v>
      </c>
      <c r="Q97" s="65">
        <v>53</v>
      </c>
      <c r="R97" s="65">
        <v>22</v>
      </c>
      <c r="S97" s="65">
        <v>17.39</v>
      </c>
      <c r="T97" s="65">
        <v>12.9</v>
      </c>
      <c r="U97" s="65">
        <v>22</v>
      </c>
      <c r="V97" s="65">
        <v>17.5</v>
      </c>
      <c r="W97" s="65">
        <v>11.666666666666671</v>
      </c>
      <c r="X97" s="66">
        <v>832</v>
      </c>
      <c r="Y97" s="65">
        <v>11.9</v>
      </c>
      <c r="Z97" s="65">
        <v>10</v>
      </c>
      <c r="AA97" s="65">
        <v>0.7</v>
      </c>
      <c r="AB97" s="65">
        <v>11.6</v>
      </c>
      <c r="AC97" s="65">
        <v>10</v>
      </c>
      <c r="AD97" s="65">
        <v>0.7</v>
      </c>
      <c r="AE97" s="65">
        <v>12.9</v>
      </c>
      <c r="AF97" s="65">
        <v>10</v>
      </c>
      <c r="AG97" s="65">
        <v>0.5</v>
      </c>
      <c r="AH97" s="65">
        <v>12.4</v>
      </c>
      <c r="AI97" s="65">
        <v>11</v>
      </c>
      <c r="AJ97" s="65">
        <v>0.8</v>
      </c>
      <c r="AK97" s="65">
        <v>9.6</v>
      </c>
      <c r="AL97" s="65">
        <v>13</v>
      </c>
      <c r="AM97" s="65">
        <v>0.49999999999999989</v>
      </c>
      <c r="AN97" s="65">
        <v>5.71</v>
      </c>
      <c r="AO97" s="65">
        <v>5.57</v>
      </c>
      <c r="AP97" s="65">
        <v>2.57</v>
      </c>
      <c r="AQ97" s="65">
        <v>2.7</v>
      </c>
      <c r="AR97" s="65">
        <v>3.9</v>
      </c>
      <c r="AS97" s="65">
        <v>2.84</v>
      </c>
      <c r="AT97" s="65">
        <v>4.1433333333333247</v>
      </c>
      <c r="AU97" s="65">
        <v>2.89</v>
      </c>
      <c r="AV97" s="65">
        <v>3.14</v>
      </c>
      <c r="AW97" s="65">
        <v>5.0599999999999996</v>
      </c>
      <c r="AX97" s="65">
        <v>5.6581517512027339</v>
      </c>
      <c r="AY97" s="65">
        <v>5.51</v>
      </c>
      <c r="AZ97" s="65">
        <v>6.38</v>
      </c>
      <c r="BA97" s="65">
        <v>8.3800000000000008</v>
      </c>
      <c r="BB97" s="65"/>
      <c r="BC97" s="65"/>
      <c r="BD97" s="65"/>
      <c r="BE97" s="65">
        <v>4.5362644271883159</v>
      </c>
      <c r="BF97" s="65">
        <v>3.86</v>
      </c>
      <c r="BG97" s="65">
        <v>9.5399999999999991</v>
      </c>
      <c r="BH97" s="65">
        <v>3.67</v>
      </c>
      <c r="BI97" s="65">
        <v>4.66</v>
      </c>
      <c r="BJ97" s="65">
        <v>5.24</v>
      </c>
      <c r="BK97" s="65">
        <v>5.09</v>
      </c>
      <c r="BL97" s="65">
        <v>6.14</v>
      </c>
      <c r="BM97" s="65">
        <v>6.33</v>
      </c>
      <c r="BN97" s="65">
        <v>6.34</v>
      </c>
      <c r="BO97" s="65">
        <v>7.33</v>
      </c>
      <c r="BP97" s="65">
        <v>6.42</v>
      </c>
      <c r="BQ97" s="65">
        <v>6.37</v>
      </c>
      <c r="BR97" s="65">
        <v>7.02</v>
      </c>
      <c r="BS97" s="65">
        <v>7</v>
      </c>
      <c r="BT97" s="65">
        <v>7</v>
      </c>
      <c r="BU97" s="65">
        <v>7.46</v>
      </c>
      <c r="BV97" s="65">
        <v>9.4300000000001596</v>
      </c>
      <c r="BW97" s="65">
        <v>7.28</v>
      </c>
      <c r="BX97" s="65">
        <v>2.96</v>
      </c>
      <c r="BY97" s="65">
        <v>0.46</v>
      </c>
      <c r="BZ97" s="65">
        <v>0.47</v>
      </c>
      <c r="CA97" s="65">
        <v>6.28</v>
      </c>
      <c r="CB97" s="65">
        <v>7.3833333333332156</v>
      </c>
      <c r="CC97" s="65">
        <v>6.8</v>
      </c>
      <c r="CD97" s="65">
        <v>7.8166666666667872</v>
      </c>
      <c r="CE97" s="65">
        <v>11.46</v>
      </c>
      <c r="CF97" s="65">
        <v>0.23</v>
      </c>
      <c r="CG97" s="65">
        <v>8.9149999999999991</v>
      </c>
      <c r="CH97" s="65">
        <v>46.85</v>
      </c>
      <c r="CI97" s="65">
        <v>26.75</v>
      </c>
      <c r="CJ97" s="65">
        <v>2.71</v>
      </c>
      <c r="CK97" s="65">
        <v>5.609781911036368</v>
      </c>
      <c r="CL97" s="65">
        <v>0.75</v>
      </c>
      <c r="CM97" s="65">
        <v>17.170000000000002</v>
      </c>
      <c r="CN97" s="65">
        <v>21.36</v>
      </c>
      <c r="CO97" s="65">
        <v>4.9000000000000004</v>
      </c>
      <c r="CP97" s="65">
        <v>4.37</v>
      </c>
      <c r="CQ97" s="65">
        <v>3.4</v>
      </c>
      <c r="CR97" s="65">
        <v>2.0800000000000507</v>
      </c>
      <c r="CS97" s="65">
        <v>0.34</v>
      </c>
      <c r="CT97" s="65">
        <v>0.28000000000000003</v>
      </c>
      <c r="CU97" s="65">
        <v>0.39</v>
      </c>
      <c r="CV97" s="65">
        <v>0.18</v>
      </c>
      <c r="CW97" s="65">
        <v>0.38</v>
      </c>
      <c r="CX97" s="65">
        <v>0.45</v>
      </c>
      <c r="CY97" s="65">
        <v>0.67</v>
      </c>
      <c r="CZ97" s="65">
        <v>1.0985840569230809</v>
      </c>
      <c r="DA97" s="65">
        <v>0.73</v>
      </c>
      <c r="DB97" s="65">
        <v>12.56</v>
      </c>
      <c r="DC97" s="65">
        <v>0.78</v>
      </c>
      <c r="DD97" s="65">
        <v>5.9</v>
      </c>
      <c r="DE97" s="65">
        <v>1.5968584775951624</v>
      </c>
      <c r="DF97" s="65">
        <v>7.1346258812480237</v>
      </c>
      <c r="DG97" s="65">
        <v>6</v>
      </c>
      <c r="DH97" s="65">
        <v>5</v>
      </c>
      <c r="DI97" s="65">
        <v>14.36</v>
      </c>
      <c r="DJ97" s="65">
        <v>6.3</v>
      </c>
      <c r="DK97" s="65">
        <v>11</v>
      </c>
      <c r="DL97" s="65">
        <v>0.84250000000000014</v>
      </c>
      <c r="DM97" s="65">
        <v>7.01</v>
      </c>
      <c r="DN97" s="65">
        <v>29.5</v>
      </c>
      <c r="DO97" s="42"/>
    </row>
    <row r="98" spans="2:119">
      <c r="B98" s="23"/>
      <c r="C98" s="42">
        <v>50</v>
      </c>
      <c r="D98" s="64">
        <f t="shared" si="3"/>
        <v>50.199300000000001</v>
      </c>
      <c r="E98" s="42">
        <v>1993</v>
      </c>
      <c r="F98" s="65">
        <v>72.085033336038592</v>
      </c>
      <c r="G98" s="65">
        <v>46.623093681917211</v>
      </c>
      <c r="H98" s="65">
        <v>1.0905</v>
      </c>
      <c r="I98" s="65">
        <v>12.39</v>
      </c>
      <c r="J98" s="65">
        <v>12.3</v>
      </c>
      <c r="K98" s="65">
        <v>20</v>
      </c>
      <c r="L98" s="65">
        <v>13.06</v>
      </c>
      <c r="M98" s="65">
        <v>12.1</v>
      </c>
      <c r="N98" s="65">
        <v>33</v>
      </c>
      <c r="O98" s="65">
        <v>16.100000000000001</v>
      </c>
      <c r="P98" s="65">
        <v>12.2</v>
      </c>
      <c r="Q98" s="65">
        <v>49</v>
      </c>
      <c r="R98" s="65">
        <v>20</v>
      </c>
      <c r="S98" s="65">
        <v>17.46</v>
      </c>
      <c r="T98" s="65">
        <v>12.8</v>
      </c>
      <c r="U98" s="65">
        <v>22</v>
      </c>
      <c r="V98" s="65">
        <v>18</v>
      </c>
      <c r="W98" s="65">
        <v>12</v>
      </c>
      <c r="X98" s="66">
        <v>864</v>
      </c>
      <c r="Y98" s="65">
        <v>12.3</v>
      </c>
      <c r="Z98" s="65">
        <v>10</v>
      </c>
      <c r="AA98" s="65">
        <v>0.8</v>
      </c>
      <c r="AB98" s="65">
        <v>12.2</v>
      </c>
      <c r="AC98" s="65">
        <v>11</v>
      </c>
      <c r="AD98" s="65">
        <v>0.8</v>
      </c>
      <c r="AE98" s="65">
        <v>11.7</v>
      </c>
      <c r="AF98" s="65">
        <v>12</v>
      </c>
      <c r="AG98" s="65">
        <v>0.5</v>
      </c>
      <c r="AH98" s="65">
        <v>12.3</v>
      </c>
      <c r="AI98" s="65">
        <v>11</v>
      </c>
      <c r="AJ98" s="65">
        <v>1.6</v>
      </c>
      <c r="AK98" s="65">
        <v>11.5</v>
      </c>
      <c r="AL98" s="65">
        <v>12</v>
      </c>
      <c r="AM98" s="65">
        <v>0.7</v>
      </c>
      <c r="AN98" s="65">
        <v>5.14</v>
      </c>
      <c r="AO98" s="65">
        <v>4.5999999999999996</v>
      </c>
      <c r="AP98" s="65">
        <v>2.72</v>
      </c>
      <c r="AQ98" s="65">
        <v>2.78</v>
      </c>
      <c r="AR98" s="65">
        <v>4.3499999999999996</v>
      </c>
      <c r="AS98" s="65">
        <v>2.97</v>
      </c>
      <c r="AT98" s="65">
        <v>4.09</v>
      </c>
      <c r="AU98" s="65">
        <v>2.92</v>
      </c>
      <c r="AV98" s="65">
        <v>3.79</v>
      </c>
      <c r="AW98" s="65">
        <v>5.19</v>
      </c>
      <c r="AX98" s="65">
        <v>5.17</v>
      </c>
      <c r="AY98" s="65">
        <v>5.8</v>
      </c>
      <c r="AZ98" s="65">
        <v>6.3</v>
      </c>
      <c r="BA98" s="65">
        <v>8.25</v>
      </c>
      <c r="BB98" s="65"/>
      <c r="BC98" s="65"/>
      <c r="BD98" s="65"/>
      <c r="BE98" s="65">
        <v>4.3099999999999996</v>
      </c>
      <c r="BF98" s="65">
        <v>4.2699999999999996</v>
      </c>
      <c r="BG98" s="65">
        <v>8.6199999999999992</v>
      </c>
      <c r="BH98" s="65">
        <v>4.82</v>
      </c>
      <c r="BI98" s="65">
        <v>4.82</v>
      </c>
      <c r="BJ98" s="65">
        <v>5.16</v>
      </c>
      <c r="BK98" s="65">
        <v>5.27</v>
      </c>
      <c r="BL98" s="65">
        <v>5.8</v>
      </c>
      <c r="BM98" s="65">
        <v>5.92</v>
      </c>
      <c r="BN98" s="65">
        <v>5.71</v>
      </c>
      <c r="BO98" s="65">
        <v>7.25</v>
      </c>
      <c r="BP98" s="65">
        <v>5.25</v>
      </c>
      <c r="BQ98" s="65">
        <v>6.12</v>
      </c>
      <c r="BR98" s="65">
        <v>6.71</v>
      </c>
      <c r="BS98" s="65">
        <v>6.81</v>
      </c>
      <c r="BT98" s="65">
        <v>6.81</v>
      </c>
      <c r="BU98" s="65">
        <v>7.39</v>
      </c>
      <c r="BV98" s="65">
        <v>9.4300000000001454</v>
      </c>
      <c r="BW98" s="65">
        <v>7.53</v>
      </c>
      <c r="BX98" s="65">
        <v>2</v>
      </c>
      <c r="BY98" s="65">
        <v>0.43</v>
      </c>
      <c r="BZ98" s="65">
        <v>0.42</v>
      </c>
      <c r="CA98" s="65">
        <v>6.56</v>
      </c>
      <c r="CB98" s="65">
        <v>7.3833333333332263</v>
      </c>
      <c r="CC98" s="65">
        <v>6.89</v>
      </c>
      <c r="CD98" s="65">
        <v>7.8166666666667766</v>
      </c>
      <c r="CE98" s="65">
        <v>12.5</v>
      </c>
      <c r="CF98" s="65">
        <v>0.31</v>
      </c>
      <c r="CG98" s="65">
        <v>11.33</v>
      </c>
      <c r="CH98" s="65">
        <v>41</v>
      </c>
      <c r="CI98" s="65">
        <v>28.33</v>
      </c>
      <c r="CJ98" s="65">
        <v>2.42</v>
      </c>
      <c r="CK98" s="65">
        <v>5.7441934274159685</v>
      </c>
      <c r="CL98" s="65">
        <v>0.98</v>
      </c>
      <c r="CM98" s="65">
        <v>14.671625486052275</v>
      </c>
      <c r="CN98" s="65">
        <v>23.83</v>
      </c>
      <c r="CO98" s="65">
        <v>5.52</v>
      </c>
      <c r="CP98" s="65">
        <v>4.32</v>
      </c>
      <c r="CQ98" s="65">
        <v>3.5</v>
      </c>
      <c r="CR98" s="65">
        <v>2.0800000000000458</v>
      </c>
      <c r="CS98" s="65">
        <v>0.31</v>
      </c>
      <c r="CT98" s="65">
        <v>0.27</v>
      </c>
      <c r="CU98" s="65">
        <v>0.57999999999999996</v>
      </c>
      <c r="CV98" s="65">
        <v>0.19</v>
      </c>
      <c r="CW98" s="65">
        <v>0.38</v>
      </c>
      <c r="CX98" s="65">
        <v>0.44</v>
      </c>
      <c r="CY98" s="65">
        <v>0.72</v>
      </c>
      <c r="CZ98" s="65">
        <v>1.25</v>
      </c>
      <c r="DA98" s="65">
        <v>0.78</v>
      </c>
      <c r="DB98" s="65">
        <v>13.04</v>
      </c>
      <c r="DC98" s="65">
        <v>1.04</v>
      </c>
      <c r="DD98" s="65">
        <v>6.7</v>
      </c>
      <c r="DE98" s="65">
        <v>1.61</v>
      </c>
      <c r="DF98" s="65">
        <v>6.1</v>
      </c>
      <c r="DG98" s="65">
        <v>4.1093085799991433</v>
      </c>
      <c r="DH98" s="65">
        <v>6.0771430599275398</v>
      </c>
      <c r="DI98" s="65">
        <v>15.18</v>
      </c>
      <c r="DJ98" s="65">
        <v>7.2</v>
      </c>
      <c r="DK98" s="65">
        <v>10</v>
      </c>
      <c r="DL98" s="65">
        <v>0.89</v>
      </c>
      <c r="DM98" s="65">
        <v>6.92</v>
      </c>
      <c r="DN98" s="65">
        <v>22.33</v>
      </c>
      <c r="DO98" s="42"/>
    </row>
    <row r="99" spans="2:119">
      <c r="B99" s="23"/>
      <c r="C99" s="42">
        <v>50</v>
      </c>
      <c r="D99" s="64">
        <f t="shared" si="3"/>
        <v>50.199399999999997</v>
      </c>
      <c r="E99" s="42">
        <v>1994</v>
      </c>
      <c r="F99" s="65">
        <v>73.584478760110869</v>
      </c>
      <c r="G99" s="65">
        <v>49.23747276688453</v>
      </c>
      <c r="H99" s="65">
        <v>1.1113333333333333</v>
      </c>
      <c r="I99" s="65">
        <v>12.48</v>
      </c>
      <c r="J99" s="65">
        <v>12.2</v>
      </c>
      <c r="K99" s="65">
        <v>21</v>
      </c>
      <c r="L99" s="65">
        <v>13.11</v>
      </c>
      <c r="M99" s="65">
        <v>12.2</v>
      </c>
      <c r="N99" s="65">
        <v>34</v>
      </c>
      <c r="O99" s="65">
        <v>15.89</v>
      </c>
      <c r="P99" s="65">
        <v>11.700000000000001</v>
      </c>
      <c r="Q99" s="65">
        <v>50</v>
      </c>
      <c r="R99" s="65">
        <v>21</v>
      </c>
      <c r="S99" s="65">
        <v>17.670000000000002</v>
      </c>
      <c r="T99" s="65">
        <v>11.899999999999999</v>
      </c>
      <c r="U99" s="65">
        <v>25</v>
      </c>
      <c r="V99" s="65">
        <v>17.12</v>
      </c>
      <c r="W99" s="65">
        <v>11.3</v>
      </c>
      <c r="X99" s="66">
        <v>1180</v>
      </c>
      <c r="Y99" s="65">
        <v>12</v>
      </c>
      <c r="Z99" s="65">
        <v>10</v>
      </c>
      <c r="AA99" s="65">
        <v>0.9</v>
      </c>
      <c r="AB99" s="65">
        <v>11.6</v>
      </c>
      <c r="AC99" s="65">
        <v>11</v>
      </c>
      <c r="AD99" s="65">
        <v>0.7</v>
      </c>
      <c r="AE99" s="65">
        <v>11.3</v>
      </c>
      <c r="AF99" s="65">
        <v>9</v>
      </c>
      <c r="AG99" s="65">
        <v>0.7</v>
      </c>
      <c r="AH99" s="65">
        <v>12</v>
      </c>
      <c r="AI99" s="65">
        <v>12</v>
      </c>
      <c r="AJ99" s="65">
        <v>0.6</v>
      </c>
      <c r="AK99" s="65">
        <v>11.4</v>
      </c>
      <c r="AL99" s="65">
        <v>12</v>
      </c>
      <c r="AM99" s="65">
        <v>1.3</v>
      </c>
      <c r="AN99" s="65">
        <v>6.1</v>
      </c>
      <c r="AO99" s="65">
        <v>5.47</v>
      </c>
      <c r="AP99" s="65">
        <v>2.7</v>
      </c>
      <c r="AQ99" s="65">
        <v>2.93</v>
      </c>
      <c r="AR99" s="65">
        <v>4.8099999999999996</v>
      </c>
      <c r="AS99" s="65">
        <v>2.94</v>
      </c>
      <c r="AT99" s="65">
        <v>3.77</v>
      </c>
      <c r="AU99" s="65">
        <v>2.95</v>
      </c>
      <c r="AV99" s="65">
        <v>3.96</v>
      </c>
      <c r="AW99" s="65">
        <v>5.17</v>
      </c>
      <c r="AX99" s="65">
        <v>5.27</v>
      </c>
      <c r="AY99" s="65">
        <v>6.02</v>
      </c>
      <c r="AZ99" s="65">
        <v>6.53</v>
      </c>
      <c r="BA99" s="65">
        <v>6.01</v>
      </c>
      <c r="BB99" s="65"/>
      <c r="BC99" s="65"/>
      <c r="BD99" s="65"/>
      <c r="BE99" s="65">
        <v>3.75</v>
      </c>
      <c r="BF99" s="65">
        <v>4.5</v>
      </c>
      <c r="BG99" s="65">
        <v>9.17</v>
      </c>
      <c r="BH99" s="65">
        <v>5.0999999999999996</v>
      </c>
      <c r="BI99" s="65">
        <v>4.3</v>
      </c>
      <c r="BJ99" s="65">
        <v>5.25</v>
      </c>
      <c r="BK99" s="65">
        <v>5.12</v>
      </c>
      <c r="BL99" s="65">
        <v>5.7</v>
      </c>
      <c r="BM99" s="65">
        <v>5.87</v>
      </c>
      <c r="BN99" s="65">
        <v>6.19</v>
      </c>
      <c r="BO99" s="65">
        <v>6.64</v>
      </c>
      <c r="BP99" s="65">
        <v>5.49</v>
      </c>
      <c r="BQ99" s="65">
        <v>5.71</v>
      </c>
      <c r="BR99" s="65">
        <v>5.67</v>
      </c>
      <c r="BS99" s="65">
        <v>5.58</v>
      </c>
      <c r="BT99" s="65">
        <v>5.67</v>
      </c>
      <c r="BU99" s="65">
        <v>5.0599999999999996</v>
      </c>
      <c r="BV99" s="65">
        <v>9.4300000000001258</v>
      </c>
      <c r="BW99" s="65">
        <v>4.55</v>
      </c>
      <c r="BX99" s="65">
        <v>2.35</v>
      </c>
      <c r="BY99" s="65">
        <v>0.46</v>
      </c>
      <c r="BZ99" s="65">
        <v>0.48</v>
      </c>
      <c r="CA99" s="65">
        <v>6.75</v>
      </c>
      <c r="CB99" s="65">
        <v>7.3833333333332414</v>
      </c>
      <c r="CC99" s="65">
        <v>6.96</v>
      </c>
      <c r="CD99" s="65">
        <v>7.8166666666667615</v>
      </c>
      <c r="CE99" s="65">
        <v>12.02</v>
      </c>
      <c r="CF99" s="65">
        <v>0.2</v>
      </c>
      <c r="CG99" s="65">
        <v>8.8699999999999992</v>
      </c>
      <c r="CH99" s="65">
        <v>42.07</v>
      </c>
      <c r="CI99" s="65">
        <v>20.6</v>
      </c>
      <c r="CJ99" s="65">
        <v>3</v>
      </c>
      <c r="CK99" s="65">
        <v>5.25</v>
      </c>
      <c r="CL99" s="65">
        <v>0.90953642384106592</v>
      </c>
      <c r="CM99" s="65">
        <v>15.010295612501</v>
      </c>
      <c r="CN99" s="65">
        <v>25.13</v>
      </c>
      <c r="CO99" s="65">
        <v>5.0599999999999996</v>
      </c>
      <c r="CP99" s="65">
        <v>4.55</v>
      </c>
      <c r="CQ99" s="65">
        <v>3.55</v>
      </c>
      <c r="CR99" s="65">
        <v>2.0800000000000396</v>
      </c>
      <c r="CS99" s="65">
        <v>0.31</v>
      </c>
      <c r="CT99" s="65">
        <v>0.25</v>
      </c>
      <c r="CU99" s="65">
        <v>0.56000000000000005</v>
      </c>
      <c r="CV99" s="65">
        <v>0.14000000000000001</v>
      </c>
      <c r="CW99" s="65">
        <v>0.42</v>
      </c>
      <c r="CX99" s="65">
        <v>0.36</v>
      </c>
      <c r="CY99" s="65">
        <v>0.75</v>
      </c>
      <c r="CZ99" s="65">
        <v>1.1081854800001014</v>
      </c>
      <c r="DA99" s="65">
        <v>1.02</v>
      </c>
      <c r="DB99" s="65">
        <v>11.5</v>
      </c>
      <c r="DC99" s="65">
        <v>0.78</v>
      </c>
      <c r="DD99" s="65">
        <v>6</v>
      </c>
      <c r="DE99" s="65">
        <v>1.21</v>
      </c>
      <c r="DF99" s="65">
        <v>6.7</v>
      </c>
      <c r="DG99" s="65">
        <v>3.7476023450834135</v>
      </c>
      <c r="DH99" s="65">
        <v>7.061561473131869</v>
      </c>
      <c r="DI99" s="65">
        <v>17.48</v>
      </c>
      <c r="DJ99" s="65">
        <v>6.9</v>
      </c>
      <c r="DK99" s="65">
        <v>15</v>
      </c>
      <c r="DL99" s="65">
        <v>0.87</v>
      </c>
      <c r="DM99" s="65">
        <v>6.33</v>
      </c>
      <c r="DN99" s="65">
        <v>26</v>
      </c>
      <c r="DO99" s="42"/>
    </row>
    <row r="100" spans="2:119">
      <c r="B100" s="23"/>
      <c r="C100" s="42">
        <v>50</v>
      </c>
      <c r="D100" s="64">
        <f t="shared" si="3"/>
        <v>50.1995</v>
      </c>
      <c r="E100" s="42">
        <v>1995</v>
      </c>
      <c r="F100" s="65">
        <v>75.111960395163024</v>
      </c>
      <c r="G100" s="65">
        <v>52.287581699346411</v>
      </c>
      <c r="H100" s="65">
        <v>1.1123333333333334</v>
      </c>
      <c r="I100" s="65">
        <v>12.5</v>
      </c>
      <c r="J100" s="65">
        <v>12.2</v>
      </c>
      <c r="K100" s="65">
        <v>21</v>
      </c>
      <c r="L100" s="65">
        <v>12.75</v>
      </c>
      <c r="M100" s="65">
        <v>12.1</v>
      </c>
      <c r="N100" s="65">
        <v>31</v>
      </c>
      <c r="O100" s="65">
        <v>16.12</v>
      </c>
      <c r="P100" s="65">
        <v>12.3</v>
      </c>
      <c r="Q100" s="65">
        <v>43</v>
      </c>
      <c r="R100" s="65">
        <v>21</v>
      </c>
      <c r="S100" s="65">
        <v>16.829999999999998</v>
      </c>
      <c r="T100" s="65">
        <v>12.8</v>
      </c>
      <c r="U100" s="65">
        <v>24</v>
      </c>
      <c r="V100" s="65">
        <v>15.33</v>
      </c>
      <c r="W100" s="65">
        <v>11.149999999999999</v>
      </c>
      <c r="X100" s="66">
        <v>1070</v>
      </c>
      <c r="Y100" s="65">
        <v>12.4</v>
      </c>
      <c r="Z100" s="65">
        <v>12</v>
      </c>
      <c r="AA100" s="65">
        <v>1.2</v>
      </c>
      <c r="AB100" s="65">
        <v>12.2</v>
      </c>
      <c r="AC100" s="65">
        <v>13</v>
      </c>
      <c r="AD100" s="65">
        <v>0.9</v>
      </c>
      <c r="AE100" s="65">
        <v>10.8</v>
      </c>
      <c r="AF100" s="65">
        <v>15</v>
      </c>
      <c r="AG100" s="65">
        <v>1.6</v>
      </c>
      <c r="AH100" s="65">
        <v>12.1</v>
      </c>
      <c r="AI100" s="65">
        <v>15</v>
      </c>
      <c r="AJ100" s="65">
        <v>1.1000000000000001</v>
      </c>
      <c r="AK100" s="65">
        <v>11.4</v>
      </c>
      <c r="AL100" s="65">
        <v>10</v>
      </c>
      <c r="AM100" s="65">
        <v>0.5</v>
      </c>
      <c r="AN100" s="65">
        <v>5.67</v>
      </c>
      <c r="AO100" s="65">
        <v>5.15</v>
      </c>
      <c r="AP100" s="65">
        <v>2.83</v>
      </c>
      <c r="AQ100" s="65">
        <v>2.84</v>
      </c>
      <c r="AR100" s="65">
        <v>3.99</v>
      </c>
      <c r="AS100" s="65">
        <v>2.92</v>
      </c>
      <c r="AT100" s="65">
        <v>4.12</v>
      </c>
      <c r="AU100" s="65">
        <v>3</v>
      </c>
      <c r="AV100" s="65">
        <v>3.89</v>
      </c>
      <c r="AW100" s="65">
        <v>5.05</v>
      </c>
      <c r="AX100" s="65">
        <v>4.42</v>
      </c>
      <c r="AY100" s="65">
        <v>5</v>
      </c>
      <c r="AZ100" s="65">
        <v>6.47</v>
      </c>
      <c r="BA100" s="65">
        <v>7.08</v>
      </c>
      <c r="BB100" s="65"/>
      <c r="BC100" s="65"/>
      <c r="BD100" s="65"/>
      <c r="BE100" s="65">
        <v>4.3825112308675056</v>
      </c>
      <c r="BF100" s="65">
        <v>3.91</v>
      </c>
      <c r="BG100" s="65">
        <v>9.25</v>
      </c>
      <c r="BH100" s="65">
        <v>4.12</v>
      </c>
      <c r="BI100" s="65">
        <v>4.67</v>
      </c>
      <c r="BJ100" s="65">
        <v>5.35</v>
      </c>
      <c r="BK100" s="65">
        <v>5.2</v>
      </c>
      <c r="BL100" s="65">
        <v>6.37</v>
      </c>
      <c r="BM100" s="65">
        <v>6.58</v>
      </c>
      <c r="BN100" s="65">
        <v>6.47</v>
      </c>
      <c r="BO100" s="65">
        <v>8</v>
      </c>
      <c r="BP100" s="65">
        <v>6.47</v>
      </c>
      <c r="BQ100" s="65">
        <v>7.75</v>
      </c>
      <c r="BR100" s="65">
        <v>7.19</v>
      </c>
      <c r="BS100" s="65">
        <v>8</v>
      </c>
      <c r="BT100" s="65">
        <v>7.4987500000000002</v>
      </c>
      <c r="BU100" s="65">
        <v>6.69</v>
      </c>
      <c r="BV100" s="65">
        <v>9.4300000000001027</v>
      </c>
      <c r="BW100" s="65">
        <v>7.62</v>
      </c>
      <c r="BX100" s="65">
        <v>2</v>
      </c>
      <c r="BY100" s="65">
        <v>0.48</v>
      </c>
      <c r="BZ100" s="65">
        <v>0.45</v>
      </c>
      <c r="CA100" s="65">
        <v>6.68</v>
      </c>
      <c r="CB100" s="65">
        <v>7.3833333333332565</v>
      </c>
      <c r="CC100" s="65">
        <v>6.95</v>
      </c>
      <c r="CD100" s="65">
        <v>7.8166666666667455</v>
      </c>
      <c r="CE100" s="65">
        <v>11.921904761904756</v>
      </c>
      <c r="CF100" s="65">
        <v>0.26</v>
      </c>
      <c r="CG100" s="65" t="s">
        <v>202</v>
      </c>
      <c r="CH100" s="65">
        <v>47.5</v>
      </c>
      <c r="CI100" s="65">
        <v>23.425000000000001</v>
      </c>
      <c r="CJ100" s="65">
        <v>2.5499999999999998</v>
      </c>
      <c r="CK100" s="65">
        <v>6.2</v>
      </c>
      <c r="CL100" s="65">
        <v>0.9095364238410697</v>
      </c>
      <c r="CM100" s="65">
        <v>15.109261351450728</v>
      </c>
      <c r="CN100" s="65">
        <v>24.09</v>
      </c>
      <c r="CO100" s="65">
        <v>5.0599999999999996</v>
      </c>
      <c r="CP100" s="65">
        <v>4.38</v>
      </c>
      <c r="CQ100" s="65">
        <v>3.25</v>
      </c>
      <c r="CR100" s="65">
        <v>2.0800000000000329</v>
      </c>
      <c r="CS100" s="65">
        <v>0.35</v>
      </c>
      <c r="CT100" s="65">
        <v>0.3</v>
      </c>
      <c r="CU100" s="65">
        <v>0.28000000000000003</v>
      </c>
      <c r="CV100" s="65">
        <v>0.16</v>
      </c>
      <c r="CW100" s="65">
        <v>0.42</v>
      </c>
      <c r="CX100" s="65">
        <v>0.52</v>
      </c>
      <c r="CY100" s="65">
        <v>0.70998637584689128</v>
      </c>
      <c r="CZ100" s="65">
        <v>1.0878029878849573</v>
      </c>
      <c r="DA100" s="65">
        <v>0.69</v>
      </c>
      <c r="DB100" s="65">
        <v>13.56</v>
      </c>
      <c r="DC100" s="65">
        <v>1.04</v>
      </c>
      <c r="DD100" s="65">
        <v>6.6</v>
      </c>
      <c r="DE100" s="65">
        <v>1.5296659779100941</v>
      </c>
      <c r="DF100" s="65">
        <v>7.2290709503768422</v>
      </c>
      <c r="DG100" s="65">
        <v>3.21</v>
      </c>
      <c r="DH100" s="65">
        <v>11</v>
      </c>
      <c r="DI100" s="65">
        <v>15.11</v>
      </c>
      <c r="DJ100" s="65">
        <v>5.9</v>
      </c>
      <c r="DK100" s="65">
        <v>15.699543020011731</v>
      </c>
      <c r="DL100" s="65">
        <v>0.88712919053931039</v>
      </c>
      <c r="DM100" s="65">
        <v>5.29</v>
      </c>
      <c r="DN100" s="65">
        <v>28.75</v>
      </c>
      <c r="DO100" s="42"/>
    </row>
    <row r="101" spans="2:119">
      <c r="B101" s="23"/>
      <c r="C101" s="42">
        <v>50</v>
      </c>
      <c r="D101" s="64">
        <f t="shared" si="3"/>
        <v>50.199599999999997</v>
      </c>
      <c r="E101" s="42">
        <v>1996</v>
      </c>
      <c r="F101" s="65">
        <v>76.71051628436588</v>
      </c>
      <c r="G101" s="65">
        <v>54.466230936819173</v>
      </c>
      <c r="H101" s="65">
        <v>1.2318333333333331</v>
      </c>
      <c r="I101" s="65">
        <v>12.73</v>
      </c>
      <c r="J101" s="65">
        <v>12.4</v>
      </c>
      <c r="K101" s="65">
        <v>21</v>
      </c>
      <c r="L101" s="65">
        <v>12.57</v>
      </c>
      <c r="M101" s="65">
        <v>12.3</v>
      </c>
      <c r="N101" s="65">
        <v>35</v>
      </c>
      <c r="O101" s="65">
        <v>15.94</v>
      </c>
      <c r="P101" s="65">
        <v>12</v>
      </c>
      <c r="Q101" s="65">
        <v>33</v>
      </c>
      <c r="R101" s="65">
        <v>21</v>
      </c>
      <c r="S101" s="65">
        <v>17.7</v>
      </c>
      <c r="T101" s="65">
        <v>12.8</v>
      </c>
      <c r="U101" s="65">
        <v>26</v>
      </c>
      <c r="V101" s="65">
        <v>17.5</v>
      </c>
      <c r="W101" s="65">
        <v>11</v>
      </c>
      <c r="X101" s="66">
        <v>960</v>
      </c>
      <c r="Y101" s="65">
        <v>12.3</v>
      </c>
      <c r="Z101" s="65">
        <v>10</v>
      </c>
      <c r="AA101" s="65">
        <v>0.9</v>
      </c>
      <c r="AB101" s="65">
        <v>12</v>
      </c>
      <c r="AC101" s="65">
        <v>11</v>
      </c>
      <c r="AD101" s="65">
        <v>0.8</v>
      </c>
      <c r="AE101" s="65">
        <v>10.9</v>
      </c>
      <c r="AF101" s="65">
        <v>10</v>
      </c>
      <c r="AG101" s="65">
        <v>1.2714285714285714</v>
      </c>
      <c r="AH101" s="65">
        <v>11.9</v>
      </c>
      <c r="AI101" s="65">
        <v>11</v>
      </c>
      <c r="AJ101" s="65">
        <v>1</v>
      </c>
      <c r="AK101" s="65">
        <v>13.5</v>
      </c>
      <c r="AL101" s="65">
        <v>12</v>
      </c>
      <c r="AM101" s="65">
        <v>1.5500000000000003</v>
      </c>
      <c r="AN101" s="65">
        <v>5.63</v>
      </c>
      <c r="AO101" s="65">
        <v>5.18</v>
      </c>
      <c r="AP101" s="65">
        <v>2.86</v>
      </c>
      <c r="AQ101" s="65">
        <v>2.85</v>
      </c>
      <c r="AR101" s="65">
        <v>5.1100000000000003</v>
      </c>
      <c r="AS101" s="65">
        <v>2.95</v>
      </c>
      <c r="AT101" s="65">
        <v>3.2</v>
      </c>
      <c r="AU101" s="65">
        <v>2.96</v>
      </c>
      <c r="AV101" s="65">
        <v>3.96</v>
      </c>
      <c r="AW101" s="65">
        <v>4.9400000000000004</v>
      </c>
      <c r="AX101" s="65">
        <v>5.0796086664850435</v>
      </c>
      <c r="AY101" s="65">
        <v>5.79</v>
      </c>
      <c r="AZ101" s="65">
        <v>6.52</v>
      </c>
      <c r="BA101" s="65">
        <v>7.43</v>
      </c>
      <c r="BB101" s="65"/>
      <c r="BC101" s="65"/>
      <c r="BD101" s="65"/>
      <c r="BE101" s="65">
        <v>4.4000000000000004</v>
      </c>
      <c r="BF101" s="65">
        <v>4.07</v>
      </c>
      <c r="BG101" s="65">
        <v>8.64</v>
      </c>
      <c r="BH101" s="65">
        <v>4.3499999999999996</v>
      </c>
      <c r="BI101" s="65">
        <v>4.59</v>
      </c>
      <c r="BJ101" s="65">
        <v>5.29</v>
      </c>
      <c r="BK101" s="65">
        <v>5.1100000000000003</v>
      </c>
      <c r="BL101" s="65">
        <v>6.18</v>
      </c>
      <c r="BM101" s="65">
        <v>7.45</v>
      </c>
      <c r="BN101" s="65">
        <v>6.22</v>
      </c>
      <c r="BO101" s="65">
        <v>7.6237777777777769</v>
      </c>
      <c r="BP101" s="65">
        <v>7.06</v>
      </c>
      <c r="BQ101" s="65">
        <v>11</v>
      </c>
      <c r="BR101" s="65">
        <v>8.3000000000000007</v>
      </c>
      <c r="BS101" s="65">
        <v>10.6</v>
      </c>
      <c r="BT101" s="65">
        <v>9.25</v>
      </c>
      <c r="BU101" s="65">
        <v>7.82</v>
      </c>
      <c r="BV101" s="65">
        <v>9.4300000000000779</v>
      </c>
      <c r="BW101" s="65">
        <v>7.81</v>
      </c>
      <c r="BX101" s="65">
        <v>2.61</v>
      </c>
      <c r="BY101" s="65">
        <v>0.44</v>
      </c>
      <c r="BZ101" s="65">
        <v>0.52</v>
      </c>
      <c r="CA101" s="65">
        <v>6.58</v>
      </c>
      <c r="CB101" s="65">
        <v>7.3833333333332725</v>
      </c>
      <c r="CC101" s="65">
        <v>7.23</v>
      </c>
      <c r="CD101" s="65">
        <v>7.8166666666667277</v>
      </c>
      <c r="CE101" s="65">
        <v>11.823809523809516</v>
      </c>
      <c r="CF101" s="65">
        <v>0.31</v>
      </c>
      <c r="CG101" s="65" t="s">
        <v>202</v>
      </c>
      <c r="CH101" s="65">
        <v>52.14</v>
      </c>
      <c r="CI101" s="65">
        <v>26.25</v>
      </c>
      <c r="CJ101" s="65">
        <v>2.6</v>
      </c>
      <c r="CK101" s="65">
        <v>4.7999902968711696</v>
      </c>
      <c r="CL101" s="65">
        <v>0.90953642384107303</v>
      </c>
      <c r="CM101" s="65">
        <v>14.911314207550701</v>
      </c>
      <c r="CN101" s="65">
        <v>23.78</v>
      </c>
      <c r="CO101" s="65">
        <v>4.82</v>
      </c>
      <c r="CP101" s="65">
        <v>4.5599999999999996</v>
      </c>
      <c r="CQ101" s="65">
        <v>3.44</v>
      </c>
      <c r="CR101" s="65">
        <v>2.0800000000000258</v>
      </c>
      <c r="CS101" s="65">
        <v>0.33</v>
      </c>
      <c r="CT101" s="65">
        <v>0.26</v>
      </c>
      <c r="CU101" s="65">
        <v>0.55724205848700015</v>
      </c>
      <c r="CV101" s="65">
        <v>0.2</v>
      </c>
      <c r="CW101" s="65">
        <v>0.44</v>
      </c>
      <c r="CX101" s="65">
        <v>0.56000000000000005</v>
      </c>
      <c r="CY101" s="65">
        <v>0.69</v>
      </c>
      <c r="CZ101" s="65">
        <v>1.0941249775972495</v>
      </c>
      <c r="DA101" s="65">
        <v>0.79</v>
      </c>
      <c r="DB101" s="65">
        <v>13.97</v>
      </c>
      <c r="DC101" s="65">
        <v>0.91</v>
      </c>
      <c r="DD101" s="65">
        <v>7.3</v>
      </c>
      <c r="DE101" s="65">
        <v>1.6010210104222169</v>
      </c>
      <c r="DF101" s="65">
        <v>7.7029508277406631</v>
      </c>
      <c r="DG101" s="65">
        <v>5.043028997255572</v>
      </c>
      <c r="DH101" s="65">
        <v>7.853587534850293</v>
      </c>
      <c r="DI101" s="65">
        <v>15.77</v>
      </c>
      <c r="DJ101" s="65">
        <v>6.7</v>
      </c>
      <c r="DK101" s="65">
        <v>34</v>
      </c>
      <c r="DL101" s="65">
        <v>0.71</v>
      </c>
      <c r="DM101" s="65">
        <v>8.4</v>
      </c>
      <c r="DN101" s="65">
        <v>32.25</v>
      </c>
      <c r="DO101" s="42"/>
    </row>
    <row r="102" spans="2:119">
      <c r="B102" s="23"/>
      <c r="C102" s="42">
        <v>50</v>
      </c>
      <c r="D102" s="64">
        <f t="shared" si="3"/>
        <v>50.1997</v>
      </c>
      <c r="E102" s="42">
        <v>1997</v>
      </c>
      <c r="F102" s="65">
        <v>78.034612423976384</v>
      </c>
      <c r="G102" s="65">
        <v>55.846042120551921</v>
      </c>
      <c r="H102" s="65">
        <v>1.1761666666666666</v>
      </c>
      <c r="I102" s="65">
        <v>12.74</v>
      </c>
      <c r="J102" s="65">
        <v>12.5</v>
      </c>
      <c r="K102" s="65">
        <v>21</v>
      </c>
      <c r="L102" s="65">
        <v>13.03</v>
      </c>
      <c r="M102" s="65">
        <v>12.4</v>
      </c>
      <c r="N102" s="65">
        <v>38</v>
      </c>
      <c r="O102" s="65">
        <v>18.87</v>
      </c>
      <c r="P102" s="65">
        <v>10.199999999999999</v>
      </c>
      <c r="Q102" s="65">
        <v>55</v>
      </c>
      <c r="R102" s="65">
        <v>23</v>
      </c>
      <c r="S102" s="65">
        <v>17.87</v>
      </c>
      <c r="T102" s="65">
        <v>12.7</v>
      </c>
      <c r="U102" s="65">
        <v>27</v>
      </c>
      <c r="V102" s="65">
        <v>17.5</v>
      </c>
      <c r="W102" s="65">
        <v>11.600000000000001</v>
      </c>
      <c r="X102" s="66">
        <v>580</v>
      </c>
      <c r="Y102" s="65">
        <v>12.5</v>
      </c>
      <c r="Z102" s="65">
        <v>11</v>
      </c>
      <c r="AA102" s="65">
        <v>1.3</v>
      </c>
      <c r="AB102" s="65">
        <v>12.3</v>
      </c>
      <c r="AC102" s="65">
        <v>11</v>
      </c>
      <c r="AD102" s="65">
        <v>2</v>
      </c>
      <c r="AE102" s="65">
        <v>10.4</v>
      </c>
      <c r="AF102" s="65">
        <v>9</v>
      </c>
      <c r="AG102" s="65">
        <v>1.1000000000000001</v>
      </c>
      <c r="AH102" s="65">
        <v>11.8</v>
      </c>
      <c r="AI102" s="65">
        <v>10</v>
      </c>
      <c r="AJ102" s="65">
        <v>1.4</v>
      </c>
      <c r="AK102" s="65">
        <v>11.7</v>
      </c>
      <c r="AL102" s="65">
        <v>11</v>
      </c>
      <c r="AM102" s="65">
        <v>2.6</v>
      </c>
      <c r="AN102" s="65">
        <v>6.57</v>
      </c>
      <c r="AO102" s="65">
        <v>6.12</v>
      </c>
      <c r="AP102" s="65">
        <v>3.04</v>
      </c>
      <c r="AQ102" s="65">
        <v>2.92</v>
      </c>
      <c r="AR102" s="65">
        <v>5.0599999999999996</v>
      </c>
      <c r="AS102" s="65">
        <v>3.08</v>
      </c>
      <c r="AT102" s="65">
        <v>4.45</v>
      </c>
      <c r="AU102" s="65">
        <v>3.06</v>
      </c>
      <c r="AV102" s="65">
        <v>2.93</v>
      </c>
      <c r="AW102" s="65">
        <v>5.27</v>
      </c>
      <c r="AX102" s="65">
        <v>5.33</v>
      </c>
      <c r="AY102" s="65">
        <v>5.38</v>
      </c>
      <c r="AZ102" s="65">
        <v>6.83</v>
      </c>
      <c r="BA102" s="65">
        <v>9.17</v>
      </c>
      <c r="BB102" s="65"/>
      <c r="BC102" s="65"/>
      <c r="BD102" s="65"/>
      <c r="BE102" s="65">
        <v>4.9400000000000004</v>
      </c>
      <c r="BF102" s="65">
        <v>4.97</v>
      </c>
      <c r="BG102" s="65">
        <v>9</v>
      </c>
      <c r="BH102" s="65">
        <v>4.62</v>
      </c>
      <c r="BI102" s="65">
        <v>4.83</v>
      </c>
      <c r="BJ102" s="65">
        <v>5.15</v>
      </c>
      <c r="BK102" s="65">
        <v>5.62</v>
      </c>
      <c r="BL102" s="65">
        <v>6.5</v>
      </c>
      <c r="BM102" s="65">
        <v>7.36</v>
      </c>
      <c r="BN102" s="65">
        <v>6.9</v>
      </c>
      <c r="BO102" s="65">
        <v>7.8</v>
      </c>
      <c r="BP102" s="65">
        <v>6.93</v>
      </c>
      <c r="BQ102" s="65">
        <v>9.5500000000000007</v>
      </c>
      <c r="BR102" s="65">
        <v>8.6300000000000008</v>
      </c>
      <c r="BS102" s="65">
        <v>9</v>
      </c>
      <c r="BT102" s="65">
        <v>9</v>
      </c>
      <c r="BU102" s="65">
        <v>8.0299999999999994</v>
      </c>
      <c r="BV102" s="65">
        <v>9.4300000000000512</v>
      </c>
      <c r="BW102" s="65">
        <v>8.1</v>
      </c>
      <c r="BX102" s="65">
        <v>2.37</v>
      </c>
      <c r="BY102" s="65">
        <v>0.52</v>
      </c>
      <c r="BZ102" s="65">
        <v>0.47</v>
      </c>
      <c r="CA102" s="65">
        <v>6.61</v>
      </c>
      <c r="CB102" s="65">
        <v>7.3833333333332902</v>
      </c>
      <c r="CC102" s="65">
        <v>7.01</v>
      </c>
      <c r="CD102" s="65">
        <v>7.8166666666667064</v>
      </c>
      <c r="CE102" s="65">
        <v>11.725714285714275</v>
      </c>
      <c r="CF102" s="65">
        <v>0.88</v>
      </c>
      <c r="CG102" s="65" t="s">
        <v>202</v>
      </c>
      <c r="CH102" s="65">
        <v>47.86</v>
      </c>
      <c r="CI102" s="65" t="s">
        <v>202</v>
      </c>
      <c r="CJ102" s="65">
        <v>2.29</v>
      </c>
      <c r="CK102" s="65">
        <v>6.33</v>
      </c>
      <c r="CL102" s="65">
        <v>0.90953642384107614</v>
      </c>
      <c r="CM102" s="65">
        <v>14.416454180800919</v>
      </c>
      <c r="CN102" s="65">
        <v>23.26</v>
      </c>
      <c r="CO102" s="65">
        <v>4.8499999999999996</v>
      </c>
      <c r="CP102" s="65">
        <v>4.5599999999999996</v>
      </c>
      <c r="CQ102" s="65">
        <v>3.28</v>
      </c>
      <c r="CR102" s="65">
        <v>2.0800000000000178</v>
      </c>
      <c r="CS102" s="65">
        <v>0.34</v>
      </c>
      <c r="CT102" s="65">
        <v>0.26</v>
      </c>
      <c r="CU102" s="65">
        <v>0.69283731700100959</v>
      </c>
      <c r="CV102" s="65">
        <v>0.18</v>
      </c>
      <c r="CW102" s="65">
        <v>0.4</v>
      </c>
      <c r="CX102" s="65">
        <v>0.41</v>
      </c>
      <c r="CY102" s="65">
        <v>0.72464577201917213</v>
      </c>
      <c r="CZ102" s="65">
        <v>1.0866344337054155</v>
      </c>
      <c r="DA102" s="65">
        <v>0.84</v>
      </c>
      <c r="DB102" s="65">
        <v>15.4</v>
      </c>
      <c r="DC102" s="65">
        <v>0.9</v>
      </c>
      <c r="DD102" s="65">
        <v>6.6</v>
      </c>
      <c r="DE102" s="65">
        <v>1.6129453758525161</v>
      </c>
      <c r="DF102" s="65">
        <v>8.4884882403905397</v>
      </c>
      <c r="DG102" s="65">
        <v>7.5</v>
      </c>
      <c r="DH102" s="65">
        <v>10.8</v>
      </c>
      <c r="DI102" s="65">
        <v>17.100000000000001</v>
      </c>
      <c r="DJ102" s="65">
        <v>5.5</v>
      </c>
      <c r="DK102" s="65">
        <v>14.971210260739037</v>
      </c>
      <c r="DL102" s="65">
        <v>0.81913900397655359</v>
      </c>
      <c r="DM102" s="65">
        <v>6.63</v>
      </c>
      <c r="DN102" s="65">
        <v>42</v>
      </c>
      <c r="DO102" s="42"/>
    </row>
    <row r="103" spans="2:119">
      <c r="B103" s="23"/>
      <c r="C103" s="42">
        <v>50</v>
      </c>
      <c r="D103" s="64">
        <f t="shared" si="3"/>
        <v>50.199800000000003</v>
      </c>
      <c r="E103" s="42">
        <v>1998</v>
      </c>
      <c r="F103" s="65">
        <v>78.633701984914566</v>
      </c>
      <c r="G103" s="65">
        <v>57.62527233115469</v>
      </c>
      <c r="H103" s="65">
        <v>1.0395000000000001</v>
      </c>
      <c r="I103" s="65">
        <v>12.73</v>
      </c>
      <c r="J103" s="65">
        <v>12.6</v>
      </c>
      <c r="K103" s="65">
        <v>21</v>
      </c>
      <c r="L103" s="65">
        <v>13.3</v>
      </c>
      <c r="M103" s="65">
        <v>12.4</v>
      </c>
      <c r="N103" s="65">
        <v>36</v>
      </c>
      <c r="O103" s="65">
        <v>18.29</v>
      </c>
      <c r="P103" s="65">
        <v>13.5</v>
      </c>
      <c r="Q103" s="65">
        <v>56</v>
      </c>
      <c r="R103" s="65">
        <v>22</v>
      </c>
      <c r="S103" s="65">
        <v>17.940000000000001</v>
      </c>
      <c r="T103" s="65">
        <v>12.9</v>
      </c>
      <c r="U103" s="65">
        <v>26</v>
      </c>
      <c r="V103" s="65">
        <v>15.29</v>
      </c>
      <c r="W103" s="65">
        <v>11.899999999999999</v>
      </c>
      <c r="X103" s="66">
        <v>1180</v>
      </c>
      <c r="Y103" s="65">
        <v>12.2</v>
      </c>
      <c r="Z103" s="65">
        <v>11</v>
      </c>
      <c r="AA103" s="65">
        <v>0.9</v>
      </c>
      <c r="AB103" s="65">
        <v>12.1</v>
      </c>
      <c r="AC103" s="65">
        <v>10</v>
      </c>
      <c r="AD103" s="65">
        <v>0.9</v>
      </c>
      <c r="AE103" s="65">
        <v>10.9</v>
      </c>
      <c r="AF103" s="65">
        <v>12</v>
      </c>
      <c r="AG103" s="65">
        <v>1.1000000000000001</v>
      </c>
      <c r="AH103" s="65">
        <v>11.3</v>
      </c>
      <c r="AI103" s="65">
        <v>11</v>
      </c>
      <c r="AJ103" s="65">
        <v>1.4</v>
      </c>
      <c r="AK103" s="65">
        <v>11.5</v>
      </c>
      <c r="AL103" s="65">
        <v>11</v>
      </c>
      <c r="AM103" s="65">
        <v>0.7</v>
      </c>
      <c r="AN103" s="65">
        <v>6.38</v>
      </c>
      <c r="AO103" s="65">
        <v>6.75</v>
      </c>
      <c r="AP103" s="65">
        <v>3.1</v>
      </c>
      <c r="AQ103" s="65">
        <v>3.09</v>
      </c>
      <c r="AR103" s="65">
        <v>5.9</v>
      </c>
      <c r="AS103" s="65">
        <v>3.18</v>
      </c>
      <c r="AT103" s="65">
        <v>3.73</v>
      </c>
      <c r="AU103" s="65">
        <v>3.19</v>
      </c>
      <c r="AV103" s="65">
        <v>3.8362500000000006</v>
      </c>
      <c r="AW103" s="65">
        <v>5.38</v>
      </c>
      <c r="AX103" s="65">
        <v>5.5</v>
      </c>
      <c r="AY103" s="65">
        <v>5.41</v>
      </c>
      <c r="AZ103" s="65">
        <v>7.17</v>
      </c>
      <c r="BA103" s="65">
        <v>8.07</v>
      </c>
      <c r="BB103" s="65"/>
      <c r="BC103" s="65"/>
      <c r="BD103" s="65"/>
      <c r="BE103" s="65">
        <v>4.4991900393467601</v>
      </c>
      <c r="BF103" s="65">
        <v>4.4400000000000004</v>
      </c>
      <c r="BG103" s="65">
        <v>8.14</v>
      </c>
      <c r="BH103" s="65">
        <v>4.42</v>
      </c>
      <c r="BI103" s="65">
        <v>5.03</v>
      </c>
      <c r="BJ103" s="65">
        <v>5.24</v>
      </c>
      <c r="BK103" s="65">
        <v>5.87</v>
      </c>
      <c r="BL103" s="65">
        <v>6.9</v>
      </c>
      <c r="BM103" s="65">
        <v>7.61</v>
      </c>
      <c r="BN103" s="65">
        <v>7.06</v>
      </c>
      <c r="BO103" s="65">
        <v>8.5</v>
      </c>
      <c r="BP103" s="65">
        <v>6.25</v>
      </c>
      <c r="BQ103" s="65">
        <v>8.75</v>
      </c>
      <c r="BR103" s="65">
        <v>9</v>
      </c>
      <c r="BS103" s="65">
        <v>7.7</v>
      </c>
      <c r="BT103" s="65">
        <v>8.58</v>
      </c>
      <c r="BU103" s="65">
        <v>8.06</v>
      </c>
      <c r="BV103" s="65">
        <v>9.4300000000000264</v>
      </c>
      <c r="BW103" s="65">
        <v>7.7</v>
      </c>
      <c r="BX103" s="65">
        <v>2.79</v>
      </c>
      <c r="BY103" s="65">
        <v>0.53</v>
      </c>
      <c r="BZ103" s="65">
        <v>0.49</v>
      </c>
      <c r="CA103" s="65">
        <v>6.86</v>
      </c>
      <c r="CB103" s="65">
        <v>7.3833333333333115</v>
      </c>
      <c r="CC103" s="65">
        <v>7.19</v>
      </c>
      <c r="CD103" s="65">
        <v>7.816666666666686</v>
      </c>
      <c r="CE103" s="65">
        <v>11.627619047619037</v>
      </c>
      <c r="CF103" s="65">
        <v>0.34</v>
      </c>
      <c r="CG103" s="65" t="s">
        <v>202</v>
      </c>
      <c r="CH103" s="65">
        <v>50</v>
      </c>
      <c r="CI103" s="65" t="s">
        <v>202</v>
      </c>
      <c r="CJ103" s="65">
        <v>2.25</v>
      </c>
      <c r="CK103" s="65">
        <v>4.9000000000000004</v>
      </c>
      <c r="CL103" s="65">
        <v>0.90953642384107869</v>
      </c>
      <c r="CM103" s="65">
        <v>14.682391231076707</v>
      </c>
      <c r="CN103" s="65">
        <v>23.04</v>
      </c>
      <c r="CO103" s="65">
        <v>4.45</v>
      </c>
      <c r="CP103" s="65">
        <v>4.5999999999999996</v>
      </c>
      <c r="CQ103" s="65">
        <v>4.04</v>
      </c>
      <c r="CR103" s="65">
        <v>2.080000000000009</v>
      </c>
      <c r="CS103" s="65">
        <v>0.29750000000000004</v>
      </c>
      <c r="CT103" s="65">
        <v>0.28999999999999998</v>
      </c>
      <c r="CU103" s="65">
        <v>0.79126989251602842</v>
      </c>
      <c r="CV103" s="65">
        <v>0.21</v>
      </c>
      <c r="CW103" s="65">
        <v>0.45</v>
      </c>
      <c r="CX103" s="65">
        <v>0.55000000000000004</v>
      </c>
      <c r="CY103" s="65">
        <v>0.74568118358384472</v>
      </c>
      <c r="CZ103" s="65">
        <v>1.0693970269144699</v>
      </c>
      <c r="DA103" s="65">
        <v>0.57999999999999996</v>
      </c>
      <c r="DB103" s="65">
        <v>12.79</v>
      </c>
      <c r="DC103" s="65">
        <v>1.0900000000000001</v>
      </c>
      <c r="DD103" s="65">
        <v>7.4</v>
      </c>
      <c r="DE103" s="65">
        <v>1.67</v>
      </c>
      <c r="DF103" s="65">
        <v>10</v>
      </c>
      <c r="DG103" s="65">
        <v>5.33</v>
      </c>
      <c r="DH103" s="65">
        <v>11.3</v>
      </c>
      <c r="DI103" s="65">
        <v>16.25</v>
      </c>
      <c r="DJ103" s="65">
        <v>8</v>
      </c>
      <c r="DK103" s="65">
        <v>11.373337925818451</v>
      </c>
      <c r="DL103" s="65">
        <v>0.93607850749794563</v>
      </c>
      <c r="DM103" s="65">
        <v>6</v>
      </c>
      <c r="DN103" s="65">
        <v>45</v>
      </c>
      <c r="DO103" s="42"/>
    </row>
    <row r="104" spans="2:119">
      <c r="B104" s="23"/>
      <c r="C104" s="42">
        <v>50</v>
      </c>
      <c r="D104" s="64">
        <f t="shared" si="3"/>
        <v>50.1999</v>
      </c>
      <c r="E104" s="42">
        <v>1999</v>
      </c>
      <c r="F104" s="65">
        <v>79.789334926970596</v>
      </c>
      <c r="G104" s="65">
        <v>58.968772694262896</v>
      </c>
      <c r="H104" s="65">
        <v>1.1225000000000001</v>
      </c>
      <c r="I104" s="65">
        <v>12.9</v>
      </c>
      <c r="J104" s="65">
        <v>12.7</v>
      </c>
      <c r="K104" s="65">
        <v>21</v>
      </c>
      <c r="L104" s="65">
        <v>13.69</v>
      </c>
      <c r="M104" s="65">
        <v>12.5</v>
      </c>
      <c r="N104" s="65">
        <v>36</v>
      </c>
      <c r="O104" s="65">
        <v>18.829999999999998</v>
      </c>
      <c r="P104" s="65">
        <v>11.700000000000001</v>
      </c>
      <c r="Q104" s="65">
        <v>67</v>
      </c>
      <c r="R104" s="65">
        <v>22</v>
      </c>
      <c r="S104" s="65">
        <v>17.8</v>
      </c>
      <c r="T104" s="65">
        <v>11.899999999999999</v>
      </c>
      <c r="U104" s="65">
        <v>27</v>
      </c>
      <c r="V104" s="65">
        <v>18</v>
      </c>
      <c r="W104" s="65">
        <v>12</v>
      </c>
      <c r="X104" s="66">
        <v>1080</v>
      </c>
      <c r="Y104" s="65">
        <v>12.7</v>
      </c>
      <c r="Z104" s="65">
        <v>12</v>
      </c>
      <c r="AA104" s="65">
        <v>1</v>
      </c>
      <c r="AB104" s="65">
        <v>12.4</v>
      </c>
      <c r="AC104" s="65">
        <v>14</v>
      </c>
      <c r="AD104" s="65">
        <v>0.9</v>
      </c>
      <c r="AE104" s="65">
        <v>12.3</v>
      </c>
      <c r="AF104" s="65">
        <v>12</v>
      </c>
      <c r="AG104" s="65">
        <v>1</v>
      </c>
      <c r="AH104" s="65">
        <v>12.1</v>
      </c>
      <c r="AI104" s="65">
        <v>11</v>
      </c>
      <c r="AJ104" s="65">
        <v>1</v>
      </c>
      <c r="AK104" s="65">
        <v>16</v>
      </c>
      <c r="AL104" s="65">
        <v>12</v>
      </c>
      <c r="AM104" s="65">
        <v>2.8</v>
      </c>
      <c r="AN104" s="65">
        <v>5.07</v>
      </c>
      <c r="AO104" s="65">
        <v>5.88</v>
      </c>
      <c r="AP104" s="65">
        <v>3.08</v>
      </c>
      <c r="AQ104" s="65">
        <v>3.02</v>
      </c>
      <c r="AR104" s="65">
        <v>4.25</v>
      </c>
      <c r="AS104" s="65">
        <v>3.22</v>
      </c>
      <c r="AT104" s="65">
        <v>4.45</v>
      </c>
      <c r="AU104" s="65">
        <v>3.28</v>
      </c>
      <c r="AV104" s="65">
        <v>4.33</v>
      </c>
      <c r="AW104" s="65">
        <v>4.9800000000000004</v>
      </c>
      <c r="AX104" s="65">
        <v>5.25</v>
      </c>
      <c r="AY104" s="65">
        <v>5.88</v>
      </c>
      <c r="AZ104" s="65">
        <v>5.57</v>
      </c>
      <c r="BA104" s="65">
        <v>8</v>
      </c>
      <c r="BB104" s="65"/>
      <c r="BC104" s="65"/>
      <c r="BD104" s="65"/>
      <c r="BE104" s="65">
        <v>4.3217602494168101</v>
      </c>
      <c r="BF104" s="65">
        <v>4.6648450305109384</v>
      </c>
      <c r="BG104" s="65">
        <v>8.75</v>
      </c>
      <c r="BH104" s="65">
        <v>4.63</v>
      </c>
      <c r="BI104" s="65">
        <v>4.18</v>
      </c>
      <c r="BJ104" s="65">
        <v>5.42</v>
      </c>
      <c r="BK104" s="65">
        <v>6.14</v>
      </c>
      <c r="BL104" s="65">
        <v>6.91</v>
      </c>
      <c r="BM104" s="65">
        <v>7.35</v>
      </c>
      <c r="BN104" s="65">
        <v>7.5</v>
      </c>
      <c r="BO104" s="65">
        <v>7.9524099790440861</v>
      </c>
      <c r="BP104" s="65">
        <v>6.83</v>
      </c>
      <c r="BQ104" s="65">
        <v>10.5</v>
      </c>
      <c r="BR104" s="65">
        <v>9.11</v>
      </c>
      <c r="BS104" s="65">
        <v>9.06</v>
      </c>
      <c r="BT104" s="65">
        <v>9.67</v>
      </c>
      <c r="BU104" s="65">
        <v>8.02</v>
      </c>
      <c r="BV104" s="65">
        <v>10.11</v>
      </c>
      <c r="BW104" s="65">
        <v>7.94</v>
      </c>
      <c r="BX104" s="65">
        <v>3</v>
      </c>
      <c r="BY104" s="65">
        <v>0.53</v>
      </c>
      <c r="BZ104" s="65">
        <v>0.39</v>
      </c>
      <c r="CA104" s="65">
        <v>6.23</v>
      </c>
      <c r="CB104" s="65">
        <v>7.08</v>
      </c>
      <c r="CC104" s="65">
        <v>6.84</v>
      </c>
      <c r="CD104" s="65">
        <v>8.09</v>
      </c>
      <c r="CE104" s="65">
        <v>11.529523809523798</v>
      </c>
      <c r="CF104" s="65">
        <v>0.40215211919125288</v>
      </c>
      <c r="CG104" s="65" t="s">
        <v>202</v>
      </c>
      <c r="CH104" s="65">
        <v>51.79</v>
      </c>
      <c r="CI104" s="65" t="s">
        <v>202</v>
      </c>
      <c r="CJ104" s="65">
        <v>2.5</v>
      </c>
      <c r="CK104" s="65">
        <v>4.6598482693219552</v>
      </c>
      <c r="CL104" s="65">
        <v>0.90953642384108124</v>
      </c>
      <c r="CM104" s="65">
        <v>15.709125358378063</v>
      </c>
      <c r="CN104" s="65">
        <v>22.32</v>
      </c>
      <c r="CO104" s="65">
        <v>5.63</v>
      </c>
      <c r="CP104" s="65">
        <v>4.6100000000000003</v>
      </c>
      <c r="CQ104" s="65">
        <v>3.31</v>
      </c>
      <c r="CR104" s="65">
        <v>2.0499999999999998</v>
      </c>
      <c r="CS104" s="65">
        <v>0.31</v>
      </c>
      <c r="CT104" s="65">
        <v>0.28000000000000003</v>
      </c>
      <c r="CU104" s="65">
        <v>0.91012576553639013</v>
      </c>
      <c r="CV104" s="65">
        <v>0.17</v>
      </c>
      <c r="CW104" s="65">
        <v>0.43</v>
      </c>
      <c r="CX104" s="65">
        <v>0.46</v>
      </c>
      <c r="CY104" s="65">
        <v>0.76023837052428445</v>
      </c>
      <c r="CZ104" s="65">
        <v>1.0643710980253291</v>
      </c>
      <c r="DA104" s="65">
        <v>0.85</v>
      </c>
      <c r="DB104" s="65">
        <v>15.38</v>
      </c>
      <c r="DC104" s="65">
        <v>1.1499999999999999</v>
      </c>
      <c r="DD104" s="65">
        <v>9</v>
      </c>
      <c r="DE104" s="65">
        <v>1.5514579433284974</v>
      </c>
      <c r="DF104" s="65">
        <v>9.2527880652163361</v>
      </c>
      <c r="DG104" s="65">
        <v>5.7335886465752388</v>
      </c>
      <c r="DH104" s="65">
        <v>8.9335585129579549</v>
      </c>
      <c r="DI104" s="65">
        <v>24.86</v>
      </c>
      <c r="DJ104" s="65">
        <v>10.1</v>
      </c>
      <c r="DK104" s="65">
        <v>11.115493145808571</v>
      </c>
      <c r="DL104" s="65">
        <v>1.0194890560070107</v>
      </c>
      <c r="DM104" s="65">
        <v>6.9452884287768235</v>
      </c>
      <c r="DN104" s="65">
        <v>45.254579994803628</v>
      </c>
      <c r="DO104" s="42"/>
    </row>
    <row r="105" spans="2:119">
      <c r="B105" s="23"/>
      <c r="C105" s="42">
        <v>50</v>
      </c>
      <c r="D105" s="64">
        <f t="shared" si="3"/>
        <v>50.2</v>
      </c>
      <c r="E105" s="42">
        <v>2000</v>
      </c>
      <c r="F105" s="65">
        <v>81.775479136386338</v>
      </c>
      <c r="G105" s="65">
        <v>60.602759622367472</v>
      </c>
      <c r="H105" s="65">
        <v>1.4666666666666668</v>
      </c>
      <c r="I105" s="65">
        <v>12.94</v>
      </c>
      <c r="J105" s="65">
        <v>12.8</v>
      </c>
      <c r="K105" s="65">
        <v>20</v>
      </c>
      <c r="L105" s="65">
        <v>13.2</v>
      </c>
      <c r="M105" s="65">
        <v>12.8</v>
      </c>
      <c r="N105" s="65">
        <v>35</v>
      </c>
      <c r="O105" s="65">
        <v>17.45</v>
      </c>
      <c r="P105" s="65">
        <v>15</v>
      </c>
      <c r="Q105" s="65">
        <v>50</v>
      </c>
      <c r="R105" s="65">
        <v>22</v>
      </c>
      <c r="S105" s="65">
        <v>18.48</v>
      </c>
      <c r="T105" s="65">
        <v>11.799999999999999</v>
      </c>
      <c r="U105" s="65">
        <v>19</v>
      </c>
      <c r="V105" s="65">
        <v>18.233750000000001</v>
      </c>
      <c r="W105" s="65">
        <v>12.7</v>
      </c>
      <c r="X105" s="66">
        <v>960</v>
      </c>
      <c r="Y105" s="65">
        <v>12.5</v>
      </c>
      <c r="Z105" s="65">
        <v>12</v>
      </c>
      <c r="AA105" s="65">
        <v>0.9</v>
      </c>
      <c r="AB105" s="65">
        <v>12.4</v>
      </c>
      <c r="AC105" s="65">
        <v>11</v>
      </c>
      <c r="AD105" s="65">
        <v>0.9</v>
      </c>
      <c r="AE105" s="65">
        <v>10.8</v>
      </c>
      <c r="AF105" s="65">
        <v>9</v>
      </c>
      <c r="AG105" s="65">
        <v>0.8</v>
      </c>
      <c r="AH105" s="65">
        <v>11.3</v>
      </c>
      <c r="AI105" s="65">
        <v>14</v>
      </c>
      <c r="AJ105" s="65">
        <v>1.3</v>
      </c>
      <c r="AK105" s="65">
        <v>13.5</v>
      </c>
      <c r="AL105" s="65">
        <v>12.6</v>
      </c>
      <c r="AM105" s="65">
        <v>0.8</v>
      </c>
      <c r="AN105" s="65">
        <v>6.12</v>
      </c>
      <c r="AO105" s="65">
        <v>5.45</v>
      </c>
      <c r="AP105" s="65">
        <v>3.2</v>
      </c>
      <c r="AQ105" s="65">
        <v>3.17</v>
      </c>
      <c r="AR105" s="65">
        <v>6.17</v>
      </c>
      <c r="AS105" s="65">
        <v>3.25</v>
      </c>
      <c r="AT105" s="65">
        <v>3.5</v>
      </c>
      <c r="AU105" s="65">
        <v>3.27</v>
      </c>
      <c r="AV105" s="65">
        <v>4.2324999999999999</v>
      </c>
      <c r="AW105" s="65">
        <v>5.42</v>
      </c>
      <c r="AX105" s="65">
        <v>5.8711689633239903</v>
      </c>
      <c r="AY105" s="65">
        <v>5.5</v>
      </c>
      <c r="AZ105" s="65">
        <v>7.2246627874197618</v>
      </c>
      <c r="BA105" s="65">
        <v>9.1960428578563089</v>
      </c>
      <c r="BB105" s="65"/>
      <c r="BC105" s="65"/>
      <c r="BD105" s="65"/>
      <c r="BE105" s="65">
        <v>4.2679805557413832</v>
      </c>
      <c r="BF105" s="65">
        <v>4.7670312603079239</v>
      </c>
      <c r="BG105" s="65">
        <v>9.2144475762681992</v>
      </c>
      <c r="BH105" s="65">
        <v>5.9305646375809271</v>
      </c>
      <c r="BI105" s="65">
        <v>4.8</v>
      </c>
      <c r="BJ105" s="65">
        <v>5.19</v>
      </c>
      <c r="BK105" s="65">
        <v>5.81</v>
      </c>
      <c r="BL105" s="65">
        <v>6.95</v>
      </c>
      <c r="BM105" s="65">
        <v>8.6999999999999993</v>
      </c>
      <c r="BN105" s="65">
        <v>7.79</v>
      </c>
      <c r="BO105" s="65">
        <v>8.8082392924860855</v>
      </c>
      <c r="BP105" s="65">
        <v>7.5</v>
      </c>
      <c r="BQ105" s="65">
        <v>11.42</v>
      </c>
      <c r="BR105" s="65">
        <v>10.53</v>
      </c>
      <c r="BS105" s="65">
        <v>10.95</v>
      </c>
      <c r="BT105" s="65">
        <v>11.5</v>
      </c>
      <c r="BU105" s="65">
        <v>8.0399999999999991</v>
      </c>
      <c r="BV105" s="65">
        <v>9.84</v>
      </c>
      <c r="BW105" s="65">
        <v>7.76</v>
      </c>
      <c r="BX105" s="65">
        <v>2.5499999999999998</v>
      </c>
      <c r="BY105" s="65">
        <v>0.54</v>
      </c>
      <c r="BZ105" s="65">
        <v>0.56125000000000003</v>
      </c>
      <c r="CA105" s="65">
        <v>6.93</v>
      </c>
      <c r="CB105" s="65">
        <v>7.67</v>
      </c>
      <c r="CC105" s="65">
        <v>7.01</v>
      </c>
      <c r="CD105" s="65">
        <v>7.64</v>
      </c>
      <c r="CE105" s="65">
        <v>11.431428571428564</v>
      </c>
      <c r="CF105" s="65">
        <v>0.41527816415157182</v>
      </c>
      <c r="CG105" s="65" t="s">
        <v>202</v>
      </c>
      <c r="CH105" s="65">
        <v>50</v>
      </c>
      <c r="CI105" s="65" t="s">
        <v>202</v>
      </c>
      <c r="CJ105" s="65">
        <v>2.4237500000000001</v>
      </c>
      <c r="CK105" s="65">
        <v>4.6163632053105763</v>
      </c>
      <c r="CL105" s="65">
        <v>0.90953642384108369</v>
      </c>
      <c r="CM105" s="65">
        <v>16.994984844057484</v>
      </c>
      <c r="CN105" s="65">
        <v>21.44</v>
      </c>
      <c r="CO105" s="65">
        <v>4.4400000000000004</v>
      </c>
      <c r="CP105" s="65">
        <v>4.96</v>
      </c>
      <c r="CQ105" s="65">
        <v>3.25</v>
      </c>
      <c r="CR105" s="65">
        <v>2.13</v>
      </c>
      <c r="CS105" s="65">
        <v>0.48</v>
      </c>
      <c r="CT105" s="65">
        <v>0.31</v>
      </c>
      <c r="CU105" s="65">
        <v>1.41</v>
      </c>
      <c r="CV105" s="65">
        <v>0.18</v>
      </c>
      <c r="CW105" s="65">
        <v>0.42</v>
      </c>
      <c r="CX105" s="65">
        <v>0.49500000000000011</v>
      </c>
      <c r="CY105" s="65">
        <v>0.74015311325115107</v>
      </c>
      <c r="CZ105" s="65">
        <v>1.0593451691361881</v>
      </c>
      <c r="DA105" s="65">
        <v>0.77</v>
      </c>
      <c r="DB105" s="65">
        <v>12.72</v>
      </c>
      <c r="DC105" s="65">
        <v>0.85</v>
      </c>
      <c r="DD105" s="65">
        <v>7.3</v>
      </c>
      <c r="DE105" s="65">
        <v>1.5910482076390529</v>
      </c>
      <c r="DF105" s="65">
        <v>8.6943748883477241</v>
      </c>
      <c r="DG105" s="65">
        <v>5.7097429041095307</v>
      </c>
      <c r="DH105" s="65">
        <v>7.9459740705987283</v>
      </c>
      <c r="DI105" s="65">
        <v>19.23</v>
      </c>
      <c r="DJ105" s="65">
        <v>7.4625000000000004</v>
      </c>
      <c r="DK105" s="65">
        <v>11.583535746883374</v>
      </c>
      <c r="DL105" s="65">
        <v>1.1266113135193798</v>
      </c>
      <c r="DM105" s="65">
        <v>6.8035450824511114</v>
      </c>
      <c r="DN105" s="65">
        <v>43.366277591558216</v>
      </c>
      <c r="DO105" s="42"/>
    </row>
    <row r="106" spans="2:119">
      <c r="B106" s="23"/>
      <c r="C106" s="42">
        <v>50</v>
      </c>
      <c r="D106" s="64">
        <f t="shared" si="3"/>
        <v>50.200099999999999</v>
      </c>
      <c r="E106" s="42">
        <v>2001</v>
      </c>
      <c r="F106" s="65">
        <v>83.352884901516674</v>
      </c>
      <c r="G106" s="65">
        <v>62.563543936092955</v>
      </c>
      <c r="H106" s="65">
        <v>1.4433333333333334</v>
      </c>
      <c r="I106" s="65">
        <v>13.31</v>
      </c>
      <c r="J106" s="65">
        <v>13</v>
      </c>
      <c r="K106" s="65">
        <v>20</v>
      </c>
      <c r="L106" s="65">
        <v>13.82</v>
      </c>
      <c r="M106" s="65">
        <v>12.7</v>
      </c>
      <c r="N106" s="65">
        <v>35</v>
      </c>
      <c r="O106" s="65">
        <v>20.18</v>
      </c>
      <c r="P106" s="65">
        <v>10.5</v>
      </c>
      <c r="Q106" s="65">
        <v>40</v>
      </c>
      <c r="R106" s="65">
        <v>22</v>
      </c>
      <c r="S106" s="65">
        <v>18.899999999999999</v>
      </c>
      <c r="T106" s="65">
        <v>12.3</v>
      </c>
      <c r="U106" s="65">
        <v>25</v>
      </c>
      <c r="V106" s="65">
        <v>18.27</v>
      </c>
      <c r="W106" s="65">
        <v>13.8</v>
      </c>
      <c r="X106" s="66">
        <v>830</v>
      </c>
      <c r="Y106" s="65">
        <v>12.7</v>
      </c>
      <c r="Z106" s="65">
        <v>12</v>
      </c>
      <c r="AA106" s="65">
        <v>1.1000000000000001</v>
      </c>
      <c r="AB106" s="65">
        <v>12.5</v>
      </c>
      <c r="AC106" s="65">
        <v>13</v>
      </c>
      <c r="AD106" s="65">
        <v>1</v>
      </c>
      <c r="AE106" s="65">
        <v>10.1</v>
      </c>
      <c r="AF106" s="65">
        <v>13</v>
      </c>
      <c r="AG106" s="65">
        <v>1.4</v>
      </c>
      <c r="AH106" s="65">
        <v>11.5</v>
      </c>
      <c r="AI106" s="65">
        <v>13</v>
      </c>
      <c r="AJ106" s="65">
        <v>1</v>
      </c>
      <c r="AK106" s="65">
        <v>14.3</v>
      </c>
      <c r="AL106" s="65">
        <v>10</v>
      </c>
      <c r="AM106" s="65">
        <v>0.8</v>
      </c>
      <c r="AN106" s="65">
        <v>6.18</v>
      </c>
      <c r="AO106" s="65">
        <v>6.34</v>
      </c>
      <c r="AP106" s="65">
        <v>3.34</v>
      </c>
      <c r="AQ106" s="65">
        <v>3.27</v>
      </c>
      <c r="AR106" s="65">
        <v>5.72</v>
      </c>
      <c r="AS106" s="65">
        <v>3.34</v>
      </c>
      <c r="AT106" s="65">
        <v>4.16</v>
      </c>
      <c r="AU106" s="65">
        <v>3.45</v>
      </c>
      <c r="AV106" s="65">
        <v>4.25</v>
      </c>
      <c r="AW106" s="65">
        <v>6.06</v>
      </c>
      <c r="AX106" s="65">
        <v>5.7828130676276324</v>
      </c>
      <c r="AY106" s="65">
        <v>6.43</v>
      </c>
      <c r="AZ106" s="65">
        <v>7.5</v>
      </c>
      <c r="BA106" s="65">
        <v>9.7941714314252373</v>
      </c>
      <c r="BB106" s="65"/>
      <c r="BC106" s="65"/>
      <c r="BD106" s="65"/>
      <c r="BE106" s="65">
        <v>4.17</v>
      </c>
      <c r="BF106" s="65">
        <v>5.5</v>
      </c>
      <c r="BG106" s="65">
        <v>9.0889330546304379</v>
      </c>
      <c r="BH106" s="65">
        <v>7.83</v>
      </c>
      <c r="BI106" s="65">
        <v>5.61</v>
      </c>
      <c r="BJ106" s="65">
        <v>5.73</v>
      </c>
      <c r="BK106" s="65">
        <v>6.54</v>
      </c>
      <c r="BL106" s="65">
        <v>7.93</v>
      </c>
      <c r="BM106" s="65">
        <v>9.69</v>
      </c>
      <c r="BN106" s="65">
        <v>8.51</v>
      </c>
      <c r="BO106" s="65">
        <v>12.33</v>
      </c>
      <c r="BP106" s="65">
        <v>9.3800000000000008</v>
      </c>
      <c r="BQ106" s="65">
        <v>10.97</v>
      </c>
      <c r="BR106" s="65">
        <v>10.75</v>
      </c>
      <c r="BS106" s="65">
        <v>10.93</v>
      </c>
      <c r="BT106" s="65">
        <v>11.73</v>
      </c>
      <c r="BU106" s="65">
        <v>7.75</v>
      </c>
      <c r="BV106" s="65">
        <v>7.63</v>
      </c>
      <c r="BW106" s="65">
        <v>8.01</v>
      </c>
      <c r="BX106" s="65">
        <v>2.78</v>
      </c>
      <c r="BY106" s="65">
        <v>0.51</v>
      </c>
      <c r="BZ106" s="65">
        <v>0.55000000000000004</v>
      </c>
      <c r="CA106" s="65">
        <v>7.11</v>
      </c>
      <c r="CB106" s="65">
        <v>7.51</v>
      </c>
      <c r="CC106" s="65">
        <v>7.1</v>
      </c>
      <c r="CD106" s="65">
        <v>8.08</v>
      </c>
      <c r="CE106" s="65">
        <v>11.3</v>
      </c>
      <c r="CF106" s="65">
        <v>0.4473975149348749</v>
      </c>
      <c r="CG106" s="65" t="s">
        <v>202</v>
      </c>
      <c r="CH106" s="65">
        <v>52</v>
      </c>
      <c r="CI106" s="65" t="s">
        <v>202</v>
      </c>
      <c r="CJ106" s="65">
        <v>2.89</v>
      </c>
      <c r="CK106" s="65">
        <v>4.5728781412991975</v>
      </c>
      <c r="CL106" s="65">
        <v>0.90953642384108591</v>
      </c>
      <c r="CM106" s="65">
        <v>17.7791726110894</v>
      </c>
      <c r="CN106" s="65">
        <v>23.21</v>
      </c>
      <c r="CO106" s="65">
        <v>5.45</v>
      </c>
      <c r="CP106" s="65">
        <v>4.99</v>
      </c>
      <c r="CQ106" s="65">
        <v>4.08</v>
      </c>
      <c r="CR106" s="65">
        <v>2.2475000000000001</v>
      </c>
      <c r="CS106" s="65">
        <v>0.32</v>
      </c>
      <c r="CT106" s="65">
        <v>0.31</v>
      </c>
      <c r="CU106" s="65">
        <v>0.87267058444054524</v>
      </c>
      <c r="CV106" s="65">
        <v>0.2</v>
      </c>
      <c r="CW106" s="65">
        <v>0.46</v>
      </c>
      <c r="CX106" s="65">
        <v>0.56999999999999995</v>
      </c>
      <c r="CY106" s="65">
        <v>0.66</v>
      </c>
      <c r="CZ106" s="65">
        <v>1.0314788603705702</v>
      </c>
      <c r="DA106" s="65">
        <v>0.98</v>
      </c>
      <c r="DB106" s="65">
        <v>14.6</v>
      </c>
      <c r="DC106" s="65">
        <v>0.94</v>
      </c>
      <c r="DD106" s="65">
        <v>8.1999999999999993</v>
      </c>
      <c r="DE106" s="65">
        <v>1.6914818117439392</v>
      </c>
      <c r="DF106" s="65">
        <v>7.7511300113925277</v>
      </c>
      <c r="DG106" s="65">
        <v>5.6938457424657258</v>
      </c>
      <c r="DH106" s="65">
        <v>7.2875844423592469</v>
      </c>
      <c r="DI106" s="65">
        <v>15.5</v>
      </c>
      <c r="DJ106" s="65">
        <v>6.7</v>
      </c>
      <c r="DK106" s="65">
        <v>11.585721335491673</v>
      </c>
      <c r="DL106" s="65">
        <v>1.1001788251092683</v>
      </c>
      <c r="DM106" s="65">
        <v>6.8003468185765135</v>
      </c>
      <c r="DN106" s="65">
        <v>43.612391575650129</v>
      </c>
      <c r="DO106" s="42"/>
    </row>
    <row r="107" spans="2:119">
      <c r="B107" s="23"/>
      <c r="C107" s="42">
        <v>50</v>
      </c>
      <c r="D107" s="64">
        <f t="shared" si="3"/>
        <v>50.200200000000002</v>
      </c>
      <c r="E107" s="42">
        <v>2002</v>
      </c>
      <c r="F107" s="65">
        <v>84.474579272386549</v>
      </c>
      <c r="G107" s="65">
        <v>64.306463326071167</v>
      </c>
      <c r="H107" s="65">
        <v>1.3233333333333335</v>
      </c>
      <c r="I107" s="65">
        <v>13.1</v>
      </c>
      <c r="J107" s="65">
        <v>13</v>
      </c>
      <c r="K107" s="65">
        <v>22</v>
      </c>
      <c r="L107" s="65">
        <v>13.5</v>
      </c>
      <c r="M107" s="65">
        <v>12.7</v>
      </c>
      <c r="N107" s="65">
        <v>35</v>
      </c>
      <c r="O107" s="65">
        <v>17.100000000000001</v>
      </c>
      <c r="P107" s="65">
        <v>16.5</v>
      </c>
      <c r="Q107" s="65">
        <v>71</v>
      </c>
      <c r="R107" s="65">
        <v>22</v>
      </c>
      <c r="S107" s="65">
        <v>17.66</v>
      </c>
      <c r="T107" s="65">
        <v>12.8</v>
      </c>
      <c r="U107" s="65">
        <v>28</v>
      </c>
      <c r="V107" s="65">
        <v>16.75</v>
      </c>
      <c r="W107" s="65">
        <v>13.100000000000001</v>
      </c>
      <c r="X107" s="66">
        <v>670</v>
      </c>
      <c r="Y107" s="65">
        <v>12.7</v>
      </c>
      <c r="Z107" s="65">
        <v>14</v>
      </c>
      <c r="AA107" s="65">
        <v>0.5</v>
      </c>
      <c r="AB107" s="65">
        <v>12.4</v>
      </c>
      <c r="AC107" s="65">
        <v>15</v>
      </c>
      <c r="AD107" s="65">
        <v>0.5</v>
      </c>
      <c r="AE107" s="65">
        <v>10.8</v>
      </c>
      <c r="AF107" s="65">
        <v>13</v>
      </c>
      <c r="AG107" s="65">
        <v>0.6</v>
      </c>
      <c r="AH107" s="65">
        <v>11.5</v>
      </c>
      <c r="AI107" s="65">
        <v>14</v>
      </c>
      <c r="AJ107" s="65">
        <v>0.3</v>
      </c>
      <c r="AK107" s="65">
        <v>19.600000000000001</v>
      </c>
      <c r="AL107" s="65">
        <v>13</v>
      </c>
      <c r="AM107" s="65">
        <v>0.5</v>
      </c>
      <c r="AN107" s="65">
        <v>6.13</v>
      </c>
      <c r="AO107" s="65">
        <v>6.74</v>
      </c>
      <c r="AP107" s="65">
        <v>3.46</v>
      </c>
      <c r="AQ107" s="65">
        <v>3.33</v>
      </c>
      <c r="AR107" s="65">
        <v>5.73</v>
      </c>
      <c r="AS107" s="65">
        <v>3.53</v>
      </c>
      <c r="AT107" s="65">
        <v>4.5199999999999996</v>
      </c>
      <c r="AU107" s="65">
        <v>3.68</v>
      </c>
      <c r="AV107" s="65">
        <v>5.41</v>
      </c>
      <c r="AW107" s="65">
        <v>5.96</v>
      </c>
      <c r="AX107" s="65">
        <v>5.58</v>
      </c>
      <c r="AY107" s="65">
        <v>6.03</v>
      </c>
      <c r="AZ107" s="65">
        <v>7.36</v>
      </c>
      <c r="BA107" s="65">
        <v>11.13</v>
      </c>
      <c r="BB107" s="65"/>
      <c r="BC107" s="65"/>
      <c r="BD107" s="65"/>
      <c r="BE107" s="65">
        <v>4.7936536725644059</v>
      </c>
      <c r="BF107" s="65">
        <v>4.4400000000000004</v>
      </c>
      <c r="BG107" s="65">
        <v>8</v>
      </c>
      <c r="BH107" s="65">
        <v>6.8985933230090595</v>
      </c>
      <c r="BI107" s="65">
        <v>5.38</v>
      </c>
      <c r="BJ107" s="65">
        <v>5.63</v>
      </c>
      <c r="BK107" s="65">
        <v>7.32</v>
      </c>
      <c r="BL107" s="65">
        <v>8.1999999999999993</v>
      </c>
      <c r="BM107" s="65">
        <v>9.2899999999999991</v>
      </c>
      <c r="BN107" s="65">
        <v>8.83</v>
      </c>
      <c r="BO107" s="65">
        <v>10.22064971809422</v>
      </c>
      <c r="BP107" s="65">
        <v>7.33</v>
      </c>
      <c r="BQ107" s="65">
        <v>10.84</v>
      </c>
      <c r="BR107" s="65">
        <v>10.34</v>
      </c>
      <c r="BS107" s="65">
        <v>10.16</v>
      </c>
      <c r="BT107" s="65">
        <v>10.98</v>
      </c>
      <c r="BU107" s="65">
        <v>8</v>
      </c>
      <c r="BV107" s="65">
        <v>8.81</v>
      </c>
      <c r="BW107" s="65">
        <v>8.2899999999999991</v>
      </c>
      <c r="BX107" s="65">
        <v>2.79</v>
      </c>
      <c r="BY107" s="65">
        <v>0.61</v>
      </c>
      <c r="BZ107" s="65">
        <v>0.59</v>
      </c>
      <c r="CA107" s="65">
        <v>7.25</v>
      </c>
      <c r="CB107" s="65">
        <v>7.95</v>
      </c>
      <c r="CC107" s="65">
        <v>6.98</v>
      </c>
      <c r="CD107" s="65">
        <v>7.98</v>
      </c>
      <c r="CE107" s="65">
        <v>12.3</v>
      </c>
      <c r="CF107" s="65">
        <v>0.46061313812049043</v>
      </c>
      <c r="CG107" s="65" t="s">
        <v>202</v>
      </c>
      <c r="CH107" s="65">
        <v>48</v>
      </c>
      <c r="CI107" s="65" t="s">
        <v>202</v>
      </c>
      <c r="CJ107" s="65">
        <v>3.15</v>
      </c>
      <c r="CK107" s="65">
        <v>4.5293930772878168</v>
      </c>
      <c r="CL107" s="65">
        <v>0.90953642384108757</v>
      </c>
      <c r="CM107" s="65">
        <v>18.061688659473816</v>
      </c>
      <c r="CN107" s="65">
        <v>24.91</v>
      </c>
      <c r="CO107" s="65">
        <v>5.19</v>
      </c>
      <c r="CP107" s="65">
        <v>5.08</v>
      </c>
      <c r="CQ107" s="65">
        <v>3.65</v>
      </c>
      <c r="CR107" s="65">
        <v>2.29</v>
      </c>
      <c r="CS107" s="65">
        <v>0.4</v>
      </c>
      <c r="CT107" s="65">
        <v>0.31</v>
      </c>
      <c r="CU107" s="65">
        <v>0.9</v>
      </c>
      <c r="CV107" s="65">
        <v>0.25</v>
      </c>
      <c r="CW107" s="65">
        <v>0.43</v>
      </c>
      <c r="CX107" s="65">
        <v>0.43</v>
      </c>
      <c r="CY107" s="65">
        <v>0.73838822724045361</v>
      </c>
      <c r="CZ107" s="65">
        <v>0.98077217172847586</v>
      </c>
      <c r="DA107" s="65">
        <v>1.07</v>
      </c>
      <c r="DB107" s="65">
        <v>20.88</v>
      </c>
      <c r="DC107" s="65">
        <v>1.19</v>
      </c>
      <c r="DD107" s="65">
        <v>9.1</v>
      </c>
      <c r="DE107" s="65">
        <v>1.94</v>
      </c>
      <c r="DF107" s="65">
        <v>4.5</v>
      </c>
      <c r="DG107" s="65">
        <v>5.6858971616438279</v>
      </c>
      <c r="DH107" s="65">
        <v>6.9583896282395123</v>
      </c>
      <c r="DI107" s="65">
        <v>19.212407407407404</v>
      </c>
      <c r="DJ107" s="65">
        <v>7.1518518518518528</v>
      </c>
      <c r="DK107" s="65">
        <v>11.411721147761092</v>
      </c>
      <c r="DL107" s="65">
        <v>1.1338655534386692</v>
      </c>
      <c r="DM107" s="65">
        <v>7.1208962413411321</v>
      </c>
      <c r="DN107" s="65">
        <v>47.48709292321724</v>
      </c>
      <c r="DO107" s="42"/>
    </row>
    <row r="108" spans="2:119">
      <c r="B108" s="23"/>
      <c r="C108" s="42">
        <v>50</v>
      </c>
      <c r="D108" s="64">
        <f t="shared" si="3"/>
        <v>50.200299999999999</v>
      </c>
      <c r="E108" s="42">
        <v>2003</v>
      </c>
      <c r="F108" s="65">
        <v>86.147652459193779</v>
      </c>
      <c r="G108" s="65">
        <v>65.831517792302108</v>
      </c>
      <c r="H108" s="65">
        <v>1.4648333333333334</v>
      </c>
      <c r="I108" s="65">
        <v>13.44</v>
      </c>
      <c r="J108" s="65">
        <v>13.3</v>
      </c>
      <c r="K108" s="65">
        <v>21</v>
      </c>
      <c r="L108" s="65">
        <v>13.91</v>
      </c>
      <c r="M108" s="65">
        <v>13.200000000000001</v>
      </c>
      <c r="N108" s="65">
        <v>32</v>
      </c>
      <c r="O108" s="65">
        <v>18</v>
      </c>
      <c r="P108" s="65">
        <v>13.8</v>
      </c>
      <c r="Q108" s="65">
        <v>60</v>
      </c>
      <c r="R108" s="65">
        <v>23</v>
      </c>
      <c r="S108" s="65">
        <v>18.97</v>
      </c>
      <c r="T108" s="65">
        <v>13.200000000000001</v>
      </c>
      <c r="U108" s="65">
        <v>24</v>
      </c>
      <c r="V108" s="65">
        <v>18.25</v>
      </c>
      <c r="W108" s="65">
        <v>13.700000000000001</v>
      </c>
      <c r="X108" s="66">
        <v>640</v>
      </c>
      <c r="Y108" s="65">
        <v>12.7</v>
      </c>
      <c r="Z108" s="65">
        <v>14</v>
      </c>
      <c r="AA108" s="65">
        <v>0.7</v>
      </c>
      <c r="AB108" s="65">
        <v>12.5</v>
      </c>
      <c r="AC108" s="65">
        <v>17</v>
      </c>
      <c r="AD108" s="65">
        <v>0.7</v>
      </c>
      <c r="AE108" s="65">
        <v>10.9</v>
      </c>
      <c r="AF108" s="65">
        <v>19</v>
      </c>
      <c r="AG108" s="65">
        <v>0.8</v>
      </c>
      <c r="AH108" s="65">
        <v>11.7</v>
      </c>
      <c r="AI108" s="65">
        <v>16</v>
      </c>
      <c r="AJ108" s="65">
        <v>0.8</v>
      </c>
      <c r="AK108" s="65">
        <v>23.2</v>
      </c>
      <c r="AL108" s="65">
        <v>13.5</v>
      </c>
      <c r="AM108" s="65">
        <v>0.65000000000000013</v>
      </c>
      <c r="AN108" s="65">
        <v>5.99</v>
      </c>
      <c r="AO108" s="65">
        <v>5.45</v>
      </c>
      <c r="AP108" s="65">
        <v>3.55</v>
      </c>
      <c r="AQ108" s="65">
        <v>3.52</v>
      </c>
      <c r="AR108" s="65">
        <v>6.75</v>
      </c>
      <c r="AS108" s="65">
        <v>3.56</v>
      </c>
      <c r="AT108" s="65">
        <v>4.08</v>
      </c>
      <c r="AU108" s="65">
        <v>3.58</v>
      </c>
      <c r="AV108" s="65">
        <v>3.92</v>
      </c>
      <c r="AW108" s="65">
        <v>6.07</v>
      </c>
      <c r="AX108" s="65">
        <v>5.7777870341318343</v>
      </c>
      <c r="AY108" s="65">
        <v>5.88</v>
      </c>
      <c r="AZ108" s="65">
        <v>5.88</v>
      </c>
      <c r="BA108" s="65">
        <v>7.13</v>
      </c>
      <c r="BB108" s="65"/>
      <c r="BC108" s="65"/>
      <c r="BD108" s="65"/>
      <c r="BE108" s="65">
        <v>5</v>
      </c>
      <c r="BF108" s="65">
        <v>3.83</v>
      </c>
      <c r="BG108" s="65">
        <v>8.33</v>
      </c>
      <c r="BH108" s="65">
        <v>6.7759986572781221</v>
      </c>
      <c r="BI108" s="65">
        <v>5.23</v>
      </c>
      <c r="BJ108" s="65">
        <v>5.74</v>
      </c>
      <c r="BK108" s="65">
        <v>7.01</v>
      </c>
      <c r="BL108" s="65">
        <v>8.2799999999999994</v>
      </c>
      <c r="BM108" s="65">
        <v>10.44</v>
      </c>
      <c r="BN108" s="65">
        <v>9.36</v>
      </c>
      <c r="BO108" s="65">
        <v>10.039316620103399</v>
      </c>
      <c r="BP108" s="65">
        <v>9.35</v>
      </c>
      <c r="BQ108" s="65">
        <v>11.02</v>
      </c>
      <c r="BR108" s="65">
        <v>10.89</v>
      </c>
      <c r="BS108" s="65">
        <v>11.7</v>
      </c>
      <c r="BT108" s="65">
        <v>12.28</v>
      </c>
      <c r="BU108" s="65">
        <v>8.2799999999999994</v>
      </c>
      <c r="BV108" s="65">
        <v>9.91</v>
      </c>
      <c r="BW108" s="65">
        <v>8.56</v>
      </c>
      <c r="BX108" s="65">
        <v>3.06</v>
      </c>
      <c r="BY108" s="65">
        <v>0.68</v>
      </c>
      <c r="BZ108" s="65">
        <v>0.67</v>
      </c>
      <c r="CA108" s="65">
        <v>7.26</v>
      </c>
      <c r="CB108" s="65">
        <v>7.66</v>
      </c>
      <c r="CC108" s="65">
        <v>7.27</v>
      </c>
      <c r="CD108" s="65">
        <v>8.56</v>
      </c>
      <c r="CE108" s="65">
        <v>14.9</v>
      </c>
      <c r="CF108" s="65">
        <v>0.46974846848684182</v>
      </c>
      <c r="CG108" s="65" t="s">
        <v>202</v>
      </c>
      <c r="CH108" s="65">
        <v>48.75</v>
      </c>
      <c r="CI108" s="65" t="s">
        <v>202</v>
      </c>
      <c r="CJ108" s="65">
        <v>2.5</v>
      </c>
      <c r="CK108" s="65">
        <v>4.6538620199146532</v>
      </c>
      <c r="CL108" s="65">
        <v>0.90953642384108924</v>
      </c>
      <c r="CM108" s="65">
        <v>18.344204707858239</v>
      </c>
      <c r="CN108" s="65">
        <v>24.86</v>
      </c>
      <c r="CO108" s="65">
        <v>4.91</v>
      </c>
      <c r="CP108" s="65">
        <v>4.97</v>
      </c>
      <c r="CQ108" s="65">
        <v>4.75</v>
      </c>
      <c r="CR108" s="65">
        <v>2.23</v>
      </c>
      <c r="CS108" s="65">
        <v>0.33</v>
      </c>
      <c r="CT108" s="65">
        <v>0.28999999999999998</v>
      </c>
      <c r="CU108" s="65">
        <v>0.57924654714958901</v>
      </c>
      <c r="CV108" s="65">
        <v>0.22</v>
      </c>
      <c r="CW108" s="65">
        <v>0.49</v>
      </c>
      <c r="CX108" s="65">
        <v>0.61</v>
      </c>
      <c r="CY108" s="65">
        <v>0.75406126948684349</v>
      </c>
      <c r="CZ108" s="65">
        <v>0.97083765481485707</v>
      </c>
      <c r="DA108" s="65">
        <v>1.24</v>
      </c>
      <c r="DB108" s="65">
        <v>19.329999999999998</v>
      </c>
      <c r="DC108" s="65">
        <v>2.73</v>
      </c>
      <c r="DD108" s="65">
        <v>9.3000000000000007</v>
      </c>
      <c r="DE108" s="65">
        <v>2.08</v>
      </c>
      <c r="DF108" s="65">
        <v>8</v>
      </c>
      <c r="DG108" s="65">
        <v>5.6858971616438367</v>
      </c>
      <c r="DH108" s="65">
        <v>6.9583896282395283</v>
      </c>
      <c r="DI108" s="65">
        <v>21.25</v>
      </c>
      <c r="DJ108" s="65">
        <v>8.5</v>
      </c>
      <c r="DK108" s="65">
        <v>11.592302775537444</v>
      </c>
      <c r="DL108" s="65">
        <v>1.1815072477613728</v>
      </c>
      <c r="DM108" s="65">
        <v>7.6477900261174447</v>
      </c>
      <c r="DN108" s="65">
        <v>52.618289103740153</v>
      </c>
      <c r="DO108" s="42"/>
    </row>
    <row r="109" spans="2:119">
      <c r="B109" s="23"/>
      <c r="C109" s="42">
        <v>50</v>
      </c>
      <c r="D109" s="64">
        <f t="shared" si="3"/>
        <v>50.200400000000002</v>
      </c>
      <c r="E109" s="42">
        <v>2004</v>
      </c>
      <c r="F109" s="65">
        <v>88.243236264101128</v>
      </c>
      <c r="G109" s="65">
        <v>70.515613652868552</v>
      </c>
      <c r="H109" s="65">
        <v>1.7729999999999997</v>
      </c>
      <c r="I109" s="65">
        <v>13.89</v>
      </c>
      <c r="J109" s="65">
        <v>13.3</v>
      </c>
      <c r="K109" s="65">
        <v>21</v>
      </c>
      <c r="L109" s="65">
        <v>14.96</v>
      </c>
      <c r="M109" s="65">
        <v>13.8</v>
      </c>
      <c r="N109" s="65">
        <v>36</v>
      </c>
      <c r="O109" s="65">
        <v>21.18</v>
      </c>
      <c r="P109" s="65">
        <v>16.400000000000002</v>
      </c>
      <c r="Q109" s="65">
        <v>95</v>
      </c>
      <c r="R109" s="65">
        <v>24</v>
      </c>
      <c r="S109" s="65">
        <v>20.34</v>
      </c>
      <c r="T109" s="65">
        <v>13.100000000000001</v>
      </c>
      <c r="U109" s="65">
        <v>28</v>
      </c>
      <c r="V109" s="65">
        <v>19.29</v>
      </c>
      <c r="W109" s="65">
        <v>20.3</v>
      </c>
      <c r="X109" s="66">
        <v>740</v>
      </c>
      <c r="Y109" s="65">
        <v>13.4</v>
      </c>
      <c r="Z109" s="65">
        <v>14</v>
      </c>
      <c r="AA109" s="65">
        <v>1.3</v>
      </c>
      <c r="AB109" s="65">
        <v>13.1</v>
      </c>
      <c r="AC109" s="65">
        <v>19</v>
      </c>
      <c r="AD109" s="65">
        <v>1.3</v>
      </c>
      <c r="AE109" s="65">
        <v>11.6</v>
      </c>
      <c r="AF109" s="65">
        <v>16</v>
      </c>
      <c r="AG109" s="65">
        <v>1.5</v>
      </c>
      <c r="AH109" s="65">
        <v>12.9</v>
      </c>
      <c r="AI109" s="65">
        <v>17</v>
      </c>
      <c r="AJ109" s="65">
        <v>1.7</v>
      </c>
      <c r="AK109" s="65">
        <v>21.6</v>
      </c>
      <c r="AL109" s="65">
        <v>14</v>
      </c>
      <c r="AM109" s="65">
        <v>0.8</v>
      </c>
      <c r="AN109" s="65">
        <v>8.8699999999999992</v>
      </c>
      <c r="AO109" s="65">
        <v>6.5</v>
      </c>
      <c r="AP109" s="65">
        <v>3.63</v>
      </c>
      <c r="AQ109" s="65">
        <v>3.53</v>
      </c>
      <c r="AR109" s="65">
        <v>5.94</v>
      </c>
      <c r="AS109" s="65">
        <v>3.67</v>
      </c>
      <c r="AT109" s="65">
        <v>3.77</v>
      </c>
      <c r="AU109" s="65">
        <v>3.82</v>
      </c>
      <c r="AV109" s="65">
        <v>4.03</v>
      </c>
      <c r="AW109" s="65">
        <v>6.25</v>
      </c>
      <c r="AX109" s="65">
        <v>5.8611168963323941</v>
      </c>
      <c r="AY109" s="65">
        <v>6.03</v>
      </c>
      <c r="AZ109" s="65">
        <v>7.6745427106962136</v>
      </c>
      <c r="BA109" s="65">
        <v>9.8207194369261277</v>
      </c>
      <c r="BB109" s="65"/>
      <c r="BC109" s="65"/>
      <c r="BD109" s="65"/>
      <c r="BE109" s="65">
        <v>5.1147562902404493</v>
      </c>
      <c r="BF109" s="65">
        <v>4.9661464033641352</v>
      </c>
      <c r="BG109" s="65">
        <v>10.38</v>
      </c>
      <c r="BH109" s="65">
        <v>6.6534039915471856</v>
      </c>
      <c r="BI109" s="65">
        <v>5.59</v>
      </c>
      <c r="BJ109" s="65">
        <v>5.7</v>
      </c>
      <c r="BK109" s="65">
        <v>7.31</v>
      </c>
      <c r="BL109" s="65">
        <v>8.75</v>
      </c>
      <c r="BM109" s="65">
        <v>9.9</v>
      </c>
      <c r="BN109" s="65">
        <v>9.4662500000000005</v>
      </c>
      <c r="BO109" s="65">
        <v>9.9810890621470456</v>
      </c>
      <c r="BP109" s="65">
        <v>10.592777777777776</v>
      </c>
      <c r="BQ109" s="65">
        <v>11.53</v>
      </c>
      <c r="BR109" s="65">
        <v>11.45</v>
      </c>
      <c r="BS109" s="65">
        <v>12.5</v>
      </c>
      <c r="BT109" s="65">
        <v>11.35</v>
      </c>
      <c r="BU109" s="65">
        <v>8.48</v>
      </c>
      <c r="BV109" s="65">
        <v>9.98</v>
      </c>
      <c r="BW109" s="65">
        <v>8.66</v>
      </c>
      <c r="BX109" s="65">
        <v>2.85</v>
      </c>
      <c r="BY109" s="65">
        <v>0.54</v>
      </c>
      <c r="BZ109" s="65">
        <v>0.78</v>
      </c>
      <c r="CA109" s="65">
        <v>7.73</v>
      </c>
      <c r="CB109" s="65">
        <v>8.5500000000000007</v>
      </c>
      <c r="CC109" s="65">
        <v>7.43</v>
      </c>
      <c r="CD109" s="65">
        <v>8.5500000000000007</v>
      </c>
      <c r="CE109" s="65">
        <v>15.2</v>
      </c>
      <c r="CF109" s="65">
        <v>0.48350650158345576</v>
      </c>
      <c r="CG109" s="65" t="s">
        <v>202</v>
      </c>
      <c r="CH109" s="65">
        <v>53.875</v>
      </c>
      <c r="CI109" s="65" t="s">
        <v>202</v>
      </c>
      <c r="CJ109" s="65">
        <v>2.85</v>
      </c>
      <c r="CK109" s="65">
        <v>4.9462849691797075</v>
      </c>
      <c r="CL109" s="65">
        <v>0.90953642384109079</v>
      </c>
      <c r="CM109" s="65">
        <v>18.626720756242662</v>
      </c>
      <c r="CN109" s="65">
        <v>24</v>
      </c>
      <c r="CO109" s="65">
        <v>5.9132258064516128</v>
      </c>
      <c r="CP109" s="65">
        <v>4.8</v>
      </c>
      <c r="CQ109" s="65">
        <v>3.88</v>
      </c>
      <c r="CR109" s="65">
        <v>2.2235260115606934</v>
      </c>
      <c r="CS109" s="65">
        <v>0.37</v>
      </c>
      <c r="CT109" s="65">
        <v>0.28999999999999998</v>
      </c>
      <c r="CU109" s="65">
        <v>0.4314155157165297</v>
      </c>
      <c r="CV109" s="65">
        <v>0.24</v>
      </c>
      <c r="CW109" s="65">
        <v>0.5</v>
      </c>
      <c r="CX109" s="65">
        <v>0.52</v>
      </c>
      <c r="CY109" s="65">
        <v>0.78582621596349811</v>
      </c>
      <c r="CZ109" s="65">
        <v>1.0245156895061907</v>
      </c>
      <c r="DA109" s="65">
        <v>1.1200000000000001</v>
      </c>
      <c r="DB109" s="65">
        <v>17.401249999999997</v>
      </c>
      <c r="DC109" s="65">
        <v>1.4724999999999999</v>
      </c>
      <c r="DD109" s="65">
        <v>8.9625000000000004</v>
      </c>
      <c r="DE109" s="65">
        <v>2.08</v>
      </c>
      <c r="DF109" s="65">
        <v>7.5</v>
      </c>
      <c r="DG109" s="65">
        <v>5.6858971616438438</v>
      </c>
      <c r="DH109" s="65">
        <v>6.9583896282395408</v>
      </c>
      <c r="DI109" s="65">
        <v>22.33</v>
      </c>
      <c r="DJ109" s="65">
        <v>8.8000000000000007</v>
      </c>
      <c r="DK109" s="65">
        <v>15</v>
      </c>
      <c r="DL109" s="65">
        <v>1.08</v>
      </c>
      <c r="DM109" s="65">
        <v>8.0142459000466193</v>
      </c>
      <c r="DN109" s="65">
        <v>55.867774388003212</v>
      </c>
      <c r="DO109" s="42"/>
    </row>
    <row r="110" spans="2:119">
      <c r="B110" s="23"/>
      <c r="C110" s="42">
        <v>50</v>
      </c>
      <c r="D110" s="64">
        <f t="shared" si="3"/>
        <v>50.200499999999998</v>
      </c>
      <c r="E110" s="42">
        <v>2005</v>
      </c>
      <c r="F110" s="65">
        <v>90.758625438680625</v>
      </c>
      <c r="G110" s="65">
        <v>75.16339869281046</v>
      </c>
      <c r="H110" s="65">
        <v>2.4121666666666668</v>
      </c>
      <c r="I110" s="65">
        <v>14.89</v>
      </c>
      <c r="J110" s="65">
        <v>14.6</v>
      </c>
      <c r="K110" s="65">
        <v>21</v>
      </c>
      <c r="L110" s="65">
        <v>15.67</v>
      </c>
      <c r="M110" s="65">
        <v>14.499999999999998</v>
      </c>
      <c r="N110" s="65">
        <v>35</v>
      </c>
      <c r="O110" s="65">
        <v>23.21</v>
      </c>
      <c r="P110" s="65">
        <v>14.499999999999998</v>
      </c>
      <c r="Q110" s="65">
        <v>70</v>
      </c>
      <c r="R110" s="65">
        <v>26</v>
      </c>
      <c r="S110" s="65">
        <v>20.83</v>
      </c>
      <c r="T110" s="65">
        <v>14.000000000000002</v>
      </c>
      <c r="U110" s="65">
        <v>24</v>
      </c>
      <c r="V110" s="65">
        <v>22.55</v>
      </c>
      <c r="W110" s="65">
        <v>19.7</v>
      </c>
      <c r="X110" s="66">
        <v>720</v>
      </c>
      <c r="Y110" s="65">
        <v>14.5</v>
      </c>
      <c r="Z110" s="65">
        <v>11</v>
      </c>
      <c r="AA110" s="65">
        <v>1.4</v>
      </c>
      <c r="AB110" s="65">
        <v>14.1</v>
      </c>
      <c r="AC110" s="65">
        <v>12</v>
      </c>
      <c r="AD110" s="65">
        <v>1.4</v>
      </c>
      <c r="AE110" s="65">
        <v>12.3</v>
      </c>
      <c r="AF110" s="65">
        <v>11</v>
      </c>
      <c r="AG110" s="65">
        <v>1.6</v>
      </c>
      <c r="AH110" s="65">
        <v>12.8</v>
      </c>
      <c r="AI110" s="65">
        <v>13</v>
      </c>
      <c r="AJ110" s="65">
        <v>1.5</v>
      </c>
      <c r="AK110" s="65">
        <v>22.7</v>
      </c>
      <c r="AL110" s="65">
        <v>14</v>
      </c>
      <c r="AM110" s="65">
        <v>0.9</v>
      </c>
      <c r="AN110" s="65">
        <v>5.38</v>
      </c>
      <c r="AO110" s="65">
        <v>6.54</v>
      </c>
      <c r="AP110" s="65">
        <v>3.79</v>
      </c>
      <c r="AQ110" s="65">
        <v>3.93</v>
      </c>
      <c r="AR110" s="65">
        <v>4.6399999999999997</v>
      </c>
      <c r="AS110" s="65">
        <v>4.01</v>
      </c>
      <c r="AT110" s="65">
        <v>3.5</v>
      </c>
      <c r="AU110" s="65">
        <v>4.0199999999999996</v>
      </c>
      <c r="AV110" s="65">
        <v>4.58</v>
      </c>
      <c r="AW110" s="65">
        <v>7.37</v>
      </c>
      <c r="AX110" s="65">
        <v>6</v>
      </c>
      <c r="AY110" s="65">
        <v>7.46</v>
      </c>
      <c r="AZ110" s="65">
        <v>8.3000000000000007</v>
      </c>
      <c r="BA110" s="65">
        <v>10.38</v>
      </c>
      <c r="BB110" s="65"/>
      <c r="BC110" s="65"/>
      <c r="BD110" s="65"/>
      <c r="BE110" s="65">
        <v>5.33</v>
      </c>
      <c r="BF110" s="65">
        <v>5.3795853908311422</v>
      </c>
      <c r="BG110" s="65">
        <v>10.67</v>
      </c>
      <c r="BH110" s="65">
        <v>6.5308093258162483</v>
      </c>
      <c r="BI110" s="65">
        <v>6.77</v>
      </c>
      <c r="BJ110" s="65">
        <v>6.82</v>
      </c>
      <c r="BK110" s="65">
        <v>8.86</v>
      </c>
      <c r="BL110" s="65">
        <v>10.65</v>
      </c>
      <c r="BM110" s="65">
        <v>11.5</v>
      </c>
      <c r="BN110" s="65">
        <v>11.45</v>
      </c>
      <c r="BO110" s="65">
        <v>10.04596704422516</v>
      </c>
      <c r="BP110" s="65">
        <v>10.71</v>
      </c>
      <c r="BQ110" s="65">
        <v>10.86</v>
      </c>
      <c r="BR110" s="65">
        <v>11.5</v>
      </c>
      <c r="BS110" s="65">
        <v>12.28</v>
      </c>
      <c r="BT110" s="65">
        <v>12.69</v>
      </c>
      <c r="BU110" s="65">
        <v>8.99</v>
      </c>
      <c r="BV110" s="65">
        <v>10.07</v>
      </c>
      <c r="BW110" s="65">
        <v>9.0399999999999991</v>
      </c>
      <c r="BX110" s="65">
        <v>3.25</v>
      </c>
      <c r="BY110" s="65">
        <v>0.7</v>
      </c>
      <c r="BZ110" s="65">
        <v>0.47</v>
      </c>
      <c r="CA110" s="65">
        <v>8.1</v>
      </c>
      <c r="CB110" s="65">
        <v>9.2200000000000006</v>
      </c>
      <c r="CC110" s="65">
        <v>7.96</v>
      </c>
      <c r="CD110" s="65">
        <v>9.06</v>
      </c>
      <c r="CE110" s="65">
        <v>13.3</v>
      </c>
      <c r="CF110" s="65">
        <v>0.51752428705525322</v>
      </c>
      <c r="CG110" s="65" t="s">
        <v>202</v>
      </c>
      <c r="CH110" s="65">
        <v>59</v>
      </c>
      <c r="CI110" s="65">
        <v>50</v>
      </c>
      <c r="CJ110" s="65">
        <v>3.46</v>
      </c>
      <c r="CK110" s="65">
        <v>5.4066619250829788</v>
      </c>
      <c r="CL110" s="65">
        <v>0.90953642384109212</v>
      </c>
      <c r="CM110" s="65">
        <v>18.713855206940636</v>
      </c>
      <c r="CN110" s="65">
        <v>26.23</v>
      </c>
      <c r="CO110" s="65">
        <v>6.4716532258064516</v>
      </c>
      <c r="CP110" s="65">
        <v>5.51</v>
      </c>
      <c r="CQ110" s="65">
        <v>3.75</v>
      </c>
      <c r="CR110" s="65">
        <v>2.248150289017341</v>
      </c>
      <c r="CS110" s="65">
        <v>0.35603174603174603</v>
      </c>
      <c r="CT110" s="65">
        <v>0.32</v>
      </c>
      <c r="CU110" s="65">
        <v>0.31</v>
      </c>
      <c r="CV110" s="65">
        <v>0.25</v>
      </c>
      <c r="CW110" s="65">
        <v>0.52</v>
      </c>
      <c r="CX110" s="65">
        <v>0.55888888888888888</v>
      </c>
      <c r="CY110" s="65">
        <v>0.84</v>
      </c>
      <c r="CZ110" s="65">
        <v>1.1027094137037152</v>
      </c>
      <c r="DA110" s="65">
        <v>1.61</v>
      </c>
      <c r="DB110" s="65">
        <v>25.39</v>
      </c>
      <c r="DC110" s="65">
        <v>1.08</v>
      </c>
      <c r="DD110" s="65">
        <v>8.8000000000000007</v>
      </c>
      <c r="DE110" s="65">
        <v>2.3100281625801466</v>
      </c>
      <c r="DF110" s="65">
        <v>10.37847047884398</v>
      </c>
      <c r="DG110" s="65">
        <v>5.6858971616438501</v>
      </c>
      <c r="DH110" s="65">
        <v>6.9583896282395514</v>
      </c>
      <c r="DI110" s="65">
        <v>23.33</v>
      </c>
      <c r="DJ110" s="65">
        <v>8</v>
      </c>
      <c r="DK110" s="65">
        <v>8</v>
      </c>
      <c r="DL110" s="65">
        <v>1.08</v>
      </c>
      <c r="DM110" s="65">
        <v>8.2632984493482731</v>
      </c>
      <c r="DN110" s="65">
        <v>59.109776702401021</v>
      </c>
      <c r="DO110" s="42"/>
    </row>
    <row r="111" spans="2:119">
      <c r="B111" s="23"/>
      <c r="C111" s="42">
        <v>50</v>
      </c>
      <c r="D111" s="64">
        <f t="shared" si="3"/>
        <v>50.200600000000001</v>
      </c>
      <c r="E111" s="42">
        <v>2006</v>
      </c>
      <c r="F111" s="65">
        <v>93.186954800217421</v>
      </c>
      <c r="G111" s="65">
        <v>79.121278140885991</v>
      </c>
      <c r="H111" s="65">
        <v>2.8808333333333329</v>
      </c>
      <c r="I111" s="65">
        <v>15.14</v>
      </c>
      <c r="J111" s="65">
        <v>14.899999999999999</v>
      </c>
      <c r="K111" s="65">
        <v>21</v>
      </c>
      <c r="L111" s="65">
        <v>15.29</v>
      </c>
      <c r="M111" s="65">
        <v>14.6</v>
      </c>
      <c r="N111" s="65">
        <v>34</v>
      </c>
      <c r="O111" s="65">
        <v>21.93</v>
      </c>
      <c r="P111" s="65">
        <v>16</v>
      </c>
      <c r="Q111" s="65">
        <v>64</v>
      </c>
      <c r="R111" s="65">
        <v>26</v>
      </c>
      <c r="S111" s="65">
        <v>21.2</v>
      </c>
      <c r="T111" s="65">
        <v>16.5</v>
      </c>
      <c r="U111" s="65">
        <v>25</v>
      </c>
      <c r="V111" s="65">
        <v>20.8</v>
      </c>
      <c r="W111" s="65">
        <v>21.3</v>
      </c>
      <c r="X111" s="66">
        <v>1200</v>
      </c>
      <c r="Y111" s="65">
        <v>14.6</v>
      </c>
      <c r="Z111" s="65">
        <v>12</v>
      </c>
      <c r="AA111" s="65">
        <v>1</v>
      </c>
      <c r="AB111" s="65">
        <v>14.9</v>
      </c>
      <c r="AC111" s="65">
        <v>17</v>
      </c>
      <c r="AD111" s="65">
        <v>0.6</v>
      </c>
      <c r="AE111" s="65">
        <v>13.6</v>
      </c>
      <c r="AF111" s="65">
        <v>10</v>
      </c>
      <c r="AG111" s="65">
        <v>0.7</v>
      </c>
      <c r="AH111" s="65">
        <v>13.8</v>
      </c>
      <c r="AI111" s="65">
        <v>12</v>
      </c>
      <c r="AJ111" s="65">
        <v>0.8</v>
      </c>
      <c r="AK111" s="65">
        <v>27.3</v>
      </c>
      <c r="AL111" s="65">
        <v>15</v>
      </c>
      <c r="AM111" s="65">
        <v>1</v>
      </c>
      <c r="AN111" s="65">
        <v>6.21</v>
      </c>
      <c r="AO111" s="65">
        <v>7.59</v>
      </c>
      <c r="AP111" s="65">
        <v>3.98</v>
      </c>
      <c r="AQ111" s="65">
        <v>4.04</v>
      </c>
      <c r="AR111" s="65">
        <v>5.09</v>
      </c>
      <c r="AS111" s="65">
        <v>4.0599999999999996</v>
      </c>
      <c r="AT111" s="65">
        <v>4.37</v>
      </c>
      <c r="AU111" s="65">
        <v>4.13</v>
      </c>
      <c r="AV111" s="65">
        <v>4.95</v>
      </c>
      <c r="AW111" s="65">
        <v>7.49</v>
      </c>
      <c r="AX111" s="65">
        <v>5.9444467585329495</v>
      </c>
      <c r="AY111" s="65">
        <v>7.94</v>
      </c>
      <c r="AZ111" s="65">
        <v>6.63</v>
      </c>
      <c r="BA111" s="65">
        <v>14.33</v>
      </c>
      <c r="BB111" s="65"/>
      <c r="BC111" s="65"/>
      <c r="BD111" s="65"/>
      <c r="BE111" s="65">
        <v>5.1631830374050613</v>
      </c>
      <c r="BF111" s="65">
        <v>5.67</v>
      </c>
      <c r="BG111" s="65">
        <v>12.403943737495739</v>
      </c>
      <c r="BH111" s="65">
        <v>7.25</v>
      </c>
      <c r="BI111" s="65">
        <v>7.8</v>
      </c>
      <c r="BJ111" s="65">
        <v>6.47</v>
      </c>
      <c r="BK111" s="65">
        <v>8.7899999999999991</v>
      </c>
      <c r="BL111" s="65">
        <v>11.39</v>
      </c>
      <c r="BM111" s="65">
        <v>12.17</v>
      </c>
      <c r="BN111" s="65">
        <v>11.45</v>
      </c>
      <c r="BO111" s="65">
        <v>12</v>
      </c>
      <c r="BP111" s="65">
        <v>10.6</v>
      </c>
      <c r="BQ111" s="65">
        <v>11.91</v>
      </c>
      <c r="BR111" s="65">
        <v>11.55</v>
      </c>
      <c r="BS111" s="65">
        <v>12.64</v>
      </c>
      <c r="BT111" s="65">
        <v>13</v>
      </c>
      <c r="BU111" s="65">
        <v>9.1</v>
      </c>
      <c r="BV111" s="65">
        <v>11</v>
      </c>
      <c r="BW111" s="65">
        <v>9.8800000000000008</v>
      </c>
      <c r="BX111" s="65">
        <v>3.5</v>
      </c>
      <c r="BY111" s="65">
        <v>0.88</v>
      </c>
      <c r="BZ111" s="65">
        <v>0.74</v>
      </c>
      <c r="CA111" s="65">
        <v>8.4700000000000006</v>
      </c>
      <c r="CB111" s="65">
        <v>8.9499999999999993</v>
      </c>
      <c r="CC111" s="65">
        <v>8.2799999999999994</v>
      </c>
      <c r="CD111" s="65">
        <v>9.25</v>
      </c>
      <c r="CE111" s="65">
        <v>11.63</v>
      </c>
      <c r="CF111" s="65">
        <v>0.59565700621986051</v>
      </c>
      <c r="CG111" s="65" t="s">
        <v>202</v>
      </c>
      <c r="CH111" s="65">
        <v>55</v>
      </c>
      <c r="CI111" s="65" t="s">
        <v>202</v>
      </c>
      <c r="CJ111" s="65">
        <v>3</v>
      </c>
      <c r="CK111" s="65">
        <v>5.8670388809862501</v>
      </c>
      <c r="CL111" s="65">
        <v>0.9095364238410929</v>
      </c>
      <c r="CM111" s="65">
        <v>18.605608059952161</v>
      </c>
      <c r="CN111" s="65">
        <v>27.79</v>
      </c>
      <c r="CO111" s="65">
        <v>7.35</v>
      </c>
      <c r="CP111" s="65">
        <v>5.68</v>
      </c>
      <c r="CQ111" s="65">
        <v>4.8600000000000003</v>
      </c>
      <c r="CR111" s="65">
        <v>2.4500000000000002</v>
      </c>
      <c r="CS111" s="65">
        <v>0.43</v>
      </c>
      <c r="CT111" s="65">
        <v>0.37</v>
      </c>
      <c r="CU111" s="65">
        <v>0.47875000000000006</v>
      </c>
      <c r="CV111" s="65">
        <v>0.31</v>
      </c>
      <c r="CW111" s="65">
        <v>0.51</v>
      </c>
      <c r="CX111" s="65">
        <v>0.68</v>
      </c>
      <c r="CY111" s="65">
        <v>0.80422032425693402</v>
      </c>
      <c r="CZ111" s="65">
        <v>1.1418062758024781</v>
      </c>
      <c r="DA111" s="65">
        <v>1.44</v>
      </c>
      <c r="DB111" s="65">
        <v>22.53</v>
      </c>
      <c r="DC111" s="65">
        <v>1.04</v>
      </c>
      <c r="DD111" s="65">
        <v>9.6</v>
      </c>
      <c r="DE111" s="65">
        <v>2.4360553065864909</v>
      </c>
      <c r="DF111" s="65">
        <v>11.494937624622372</v>
      </c>
      <c r="DG111" s="65">
        <v>5.6858971616438563</v>
      </c>
      <c r="DH111" s="65">
        <v>6.9583896282395576</v>
      </c>
      <c r="DI111" s="65">
        <v>25</v>
      </c>
      <c r="DJ111" s="65">
        <v>8.6</v>
      </c>
      <c r="DK111" s="65">
        <v>11.559483599664894</v>
      </c>
      <c r="DL111" s="65">
        <v>1.483822017092622</v>
      </c>
      <c r="DM111" s="65">
        <v>8.5123509986499286</v>
      </c>
      <c r="DN111" s="65">
        <v>61.641444070400361</v>
      </c>
      <c r="DO111" s="42"/>
    </row>
    <row r="112" spans="2:119">
      <c r="B112" s="23"/>
      <c r="C112" s="42">
        <v>50</v>
      </c>
      <c r="D112" s="64">
        <f t="shared" si="3"/>
        <v>50.200699999999998</v>
      </c>
      <c r="E112" s="42">
        <v>2007</v>
      </c>
      <c r="F112" s="65">
        <v>95.519124876726764</v>
      </c>
      <c r="G112" s="65">
        <v>83.297022512708779</v>
      </c>
      <c r="H112" s="65">
        <v>2.8546666666666667</v>
      </c>
      <c r="I112" s="65">
        <v>15.72</v>
      </c>
      <c r="J112" s="65">
        <v>15.2</v>
      </c>
      <c r="K112" s="65">
        <v>22</v>
      </c>
      <c r="L112" s="65">
        <v>16.36</v>
      </c>
      <c r="M112" s="65">
        <v>14.899999999999999</v>
      </c>
      <c r="N112" s="65">
        <v>36</v>
      </c>
      <c r="O112" s="65">
        <v>20.309999999999999</v>
      </c>
      <c r="P112" s="65">
        <v>13.8</v>
      </c>
      <c r="Q112" s="65">
        <v>66</v>
      </c>
      <c r="R112" s="65">
        <v>28</v>
      </c>
      <c r="S112" s="65">
        <v>20.59</v>
      </c>
      <c r="T112" s="65">
        <v>14.000000000000002</v>
      </c>
      <c r="U112" s="65">
        <v>23</v>
      </c>
      <c r="V112" s="65">
        <v>20.6</v>
      </c>
      <c r="W112" s="65">
        <v>19.8</v>
      </c>
      <c r="X112" s="66">
        <v>1400</v>
      </c>
      <c r="Y112" s="65">
        <v>15.4</v>
      </c>
      <c r="Z112" s="65">
        <v>15</v>
      </c>
      <c r="AA112" s="65">
        <v>1</v>
      </c>
      <c r="AB112" s="65">
        <v>15.2</v>
      </c>
      <c r="AC112" s="65">
        <v>15</v>
      </c>
      <c r="AD112" s="65">
        <v>0.9</v>
      </c>
      <c r="AE112" s="65">
        <v>13.9</v>
      </c>
      <c r="AF112" s="65">
        <v>13</v>
      </c>
      <c r="AG112" s="65">
        <v>0.7</v>
      </c>
      <c r="AH112" s="65">
        <v>15.2</v>
      </c>
      <c r="AI112" s="65">
        <v>17</v>
      </c>
      <c r="AJ112" s="65">
        <v>1.1000000000000001</v>
      </c>
      <c r="AK112" s="65">
        <v>29.6</v>
      </c>
      <c r="AL112" s="65">
        <v>10</v>
      </c>
      <c r="AM112" s="65">
        <v>1</v>
      </c>
      <c r="AN112" s="65">
        <v>6.56</v>
      </c>
      <c r="AO112" s="65">
        <v>6.33</v>
      </c>
      <c r="AP112" s="65">
        <v>4.09</v>
      </c>
      <c r="AQ112" s="65">
        <v>4.0999999999999996</v>
      </c>
      <c r="AR112" s="65">
        <v>7.32</v>
      </c>
      <c r="AS112" s="65">
        <v>4.38</v>
      </c>
      <c r="AT112" s="65">
        <v>5.67</v>
      </c>
      <c r="AU112" s="65">
        <v>4.34</v>
      </c>
      <c r="AV112" s="65">
        <v>5.6</v>
      </c>
      <c r="AW112" s="65">
        <v>8.02</v>
      </c>
      <c r="AX112" s="65">
        <v>5.9444467585329468</v>
      </c>
      <c r="AY112" s="65">
        <v>7.6</v>
      </c>
      <c r="AZ112" s="65">
        <v>11.83</v>
      </c>
      <c r="BA112" s="65">
        <v>12.409535661385842</v>
      </c>
      <c r="BB112" s="65"/>
      <c r="BC112" s="65"/>
      <c r="BD112" s="65"/>
      <c r="BE112" s="65">
        <v>5.3332732149620261</v>
      </c>
      <c r="BF112" s="65">
        <v>5.9081707371372048</v>
      </c>
      <c r="BG112" s="65">
        <v>13.826533675692787</v>
      </c>
      <c r="BH112" s="65">
        <v>6.5623619322993445</v>
      </c>
      <c r="BI112" s="65">
        <v>6.66</v>
      </c>
      <c r="BJ112" s="65">
        <v>6.13</v>
      </c>
      <c r="BK112" s="65">
        <v>10.16</v>
      </c>
      <c r="BL112" s="65">
        <v>11.63</v>
      </c>
      <c r="BM112" s="65">
        <v>12.33</v>
      </c>
      <c r="BN112" s="65">
        <v>12.17</v>
      </c>
      <c r="BO112" s="65">
        <v>14</v>
      </c>
      <c r="BP112" s="65">
        <v>10.6</v>
      </c>
      <c r="BQ112" s="65">
        <v>12.25</v>
      </c>
      <c r="BR112" s="65">
        <v>12.53</v>
      </c>
      <c r="BS112" s="65">
        <v>12.82</v>
      </c>
      <c r="BT112" s="65">
        <v>12.69</v>
      </c>
      <c r="BU112" s="65">
        <v>9.6</v>
      </c>
      <c r="BV112" s="65">
        <v>11.54</v>
      </c>
      <c r="BW112" s="65">
        <v>9.73</v>
      </c>
      <c r="BX112" s="65">
        <v>3.14</v>
      </c>
      <c r="BY112" s="65">
        <v>0.75</v>
      </c>
      <c r="BZ112" s="65">
        <v>0.83525423728813553</v>
      </c>
      <c r="CA112" s="65">
        <v>8.86</v>
      </c>
      <c r="CB112" s="65">
        <v>8.5299999999999994</v>
      </c>
      <c r="CC112" s="65">
        <v>8.42</v>
      </c>
      <c r="CD112" s="65">
        <v>9.3000000000000007</v>
      </c>
      <c r="CE112" s="65">
        <v>12.85</v>
      </c>
      <c r="CF112" s="65">
        <v>0.69510373782418855</v>
      </c>
      <c r="CG112" s="65" t="s">
        <v>202</v>
      </c>
      <c r="CH112" s="65">
        <v>56.25</v>
      </c>
      <c r="CI112" s="65" t="s">
        <v>202</v>
      </c>
      <c r="CJ112" s="65">
        <v>4.63</v>
      </c>
      <c r="CK112" s="65">
        <v>6.25</v>
      </c>
      <c r="CL112" s="65">
        <v>0.90953642384109357</v>
      </c>
      <c r="CM112" s="65">
        <v>18.202968972915848</v>
      </c>
      <c r="CN112" s="65">
        <v>30.237031159566591</v>
      </c>
      <c r="CO112" s="65">
        <v>7.2337499999999997</v>
      </c>
      <c r="CP112" s="65">
        <v>5.89</v>
      </c>
      <c r="CQ112" s="65">
        <v>4.4400000000000004</v>
      </c>
      <c r="CR112" s="65">
        <v>2.5903174603174604</v>
      </c>
      <c r="CS112" s="65">
        <v>0.45</v>
      </c>
      <c r="CT112" s="65">
        <v>0.25</v>
      </c>
      <c r="CU112" s="65">
        <v>0.37</v>
      </c>
      <c r="CV112" s="65">
        <v>0.18</v>
      </c>
      <c r="CW112" s="65">
        <v>0.37</v>
      </c>
      <c r="CX112" s="65">
        <v>0.5</v>
      </c>
      <c r="CY112" s="65">
        <v>0.80422032425693468</v>
      </c>
      <c r="CZ112" s="65">
        <v>1.1418062758024787</v>
      </c>
      <c r="DA112" s="65">
        <v>1.69</v>
      </c>
      <c r="DB112" s="65">
        <v>23.5</v>
      </c>
      <c r="DC112" s="65">
        <v>0.8</v>
      </c>
      <c r="DD112" s="65">
        <v>10.6</v>
      </c>
      <c r="DE112" s="65">
        <v>2.4711654104725715</v>
      </c>
      <c r="DF112" s="65">
        <v>11.253811207334323</v>
      </c>
      <c r="DG112" s="65">
        <v>5.6858971616438616</v>
      </c>
      <c r="DH112" s="65">
        <v>6.958389628239563</v>
      </c>
      <c r="DI112" s="65">
        <v>23.84</v>
      </c>
      <c r="DJ112" s="65">
        <v>7.7</v>
      </c>
      <c r="DK112" s="65">
        <v>12.470881599851062</v>
      </c>
      <c r="DL112" s="65">
        <v>1.7394764520411661</v>
      </c>
      <c r="DM112" s="65">
        <v>9.6421053219273816</v>
      </c>
      <c r="DN112" s="65">
        <v>64.840185029333497</v>
      </c>
      <c r="DO112" s="42"/>
    </row>
    <row r="113" spans="2:119">
      <c r="B113" s="23"/>
      <c r="C113" s="42">
        <v>50</v>
      </c>
      <c r="D113" s="64">
        <f t="shared" si="3"/>
        <v>50.200800000000001</v>
      </c>
      <c r="E113" s="42">
        <v>2008</v>
      </c>
      <c r="F113" s="65">
        <v>98.434398955282248</v>
      </c>
      <c r="G113" s="65">
        <v>90.813362381989833</v>
      </c>
      <c r="H113" s="65">
        <v>4.3689999999999998</v>
      </c>
      <c r="I113" s="65">
        <v>20.97</v>
      </c>
      <c r="J113" s="65">
        <v>20.5</v>
      </c>
      <c r="K113" s="65">
        <v>21</v>
      </c>
      <c r="L113" s="65">
        <v>22.33</v>
      </c>
      <c r="M113" s="65">
        <v>21.3</v>
      </c>
      <c r="N113" s="65">
        <v>39</v>
      </c>
      <c r="O113" s="65">
        <v>25.05</v>
      </c>
      <c r="P113" s="65">
        <v>18.899999999999999</v>
      </c>
      <c r="Q113" s="65">
        <v>59</v>
      </c>
      <c r="R113" s="65">
        <v>29</v>
      </c>
      <c r="S113" s="65">
        <v>25.63</v>
      </c>
      <c r="T113" s="65">
        <v>20.3</v>
      </c>
      <c r="U113" s="65">
        <v>23</v>
      </c>
      <c r="V113" s="65">
        <v>24.0825</v>
      </c>
      <c r="W113" s="65">
        <v>26.5</v>
      </c>
      <c r="X113" s="66">
        <v>1800</v>
      </c>
      <c r="Y113" s="65">
        <v>19.399999999999999</v>
      </c>
      <c r="Z113" s="65">
        <v>12</v>
      </c>
      <c r="AA113" s="65">
        <v>1.5</v>
      </c>
      <c r="AB113" s="65">
        <v>19.3</v>
      </c>
      <c r="AC113" s="65">
        <v>9</v>
      </c>
      <c r="AD113" s="65">
        <v>1.8</v>
      </c>
      <c r="AE113" s="65">
        <v>18.899999999999999</v>
      </c>
      <c r="AF113" s="65">
        <v>10</v>
      </c>
      <c r="AG113" s="65">
        <v>0.6</v>
      </c>
      <c r="AH113" s="65">
        <v>19.5</v>
      </c>
      <c r="AI113" s="65">
        <v>12</v>
      </c>
      <c r="AJ113" s="65">
        <v>1.7</v>
      </c>
      <c r="AK113" s="65">
        <v>27.5</v>
      </c>
      <c r="AL113" s="65">
        <v>11</v>
      </c>
      <c r="AM113" s="65">
        <v>0.6</v>
      </c>
      <c r="AN113" s="65">
        <v>7.88</v>
      </c>
      <c r="AO113" s="65">
        <v>6.39</v>
      </c>
      <c r="AP113" s="65">
        <v>4.5999999999999996</v>
      </c>
      <c r="AQ113" s="65">
        <v>4.5199999999999996</v>
      </c>
      <c r="AR113" s="65">
        <v>9.1999999999999993</v>
      </c>
      <c r="AS113" s="65">
        <v>4.84</v>
      </c>
      <c r="AT113" s="65">
        <v>6.16</v>
      </c>
      <c r="AU113" s="65">
        <v>4.8</v>
      </c>
      <c r="AV113" s="65">
        <v>6.5</v>
      </c>
      <c r="AW113" s="65">
        <v>8.43</v>
      </c>
      <c r="AX113" s="65">
        <v>5.944446758532945</v>
      </c>
      <c r="AY113" s="65">
        <v>8.25</v>
      </c>
      <c r="AZ113" s="65">
        <v>10.66910143348119</v>
      </c>
      <c r="BA113" s="65">
        <v>12.499845220461948</v>
      </c>
      <c r="BB113" s="65"/>
      <c r="BC113" s="65"/>
      <c r="BD113" s="65"/>
      <c r="BE113" s="65">
        <v>5.4455154766413534</v>
      </c>
      <c r="BF113" s="65">
        <v>6.0769024422823223</v>
      </c>
      <c r="BG113" s="65">
        <v>15.425657289582622</v>
      </c>
      <c r="BH113" s="65">
        <v>6.6909447729197389</v>
      </c>
      <c r="BI113" s="65">
        <v>6.63</v>
      </c>
      <c r="BJ113" s="65">
        <v>7.5</v>
      </c>
      <c r="BK113" s="65">
        <v>12.52</v>
      </c>
      <c r="BL113" s="65">
        <v>13.22</v>
      </c>
      <c r="BM113" s="65">
        <v>14.36</v>
      </c>
      <c r="BN113" s="65">
        <v>12.5</v>
      </c>
      <c r="BO113" s="65">
        <v>15</v>
      </c>
      <c r="BP113" s="65">
        <v>14.04</v>
      </c>
      <c r="BQ113" s="65">
        <v>14.78</v>
      </c>
      <c r="BR113" s="65">
        <v>14.99</v>
      </c>
      <c r="BS113" s="65">
        <v>15.18</v>
      </c>
      <c r="BT113" s="65">
        <v>14.77</v>
      </c>
      <c r="BU113" s="65">
        <v>11.41</v>
      </c>
      <c r="BV113" s="65">
        <v>11.75</v>
      </c>
      <c r="BW113" s="65">
        <v>11.02</v>
      </c>
      <c r="BX113" s="65">
        <v>4.2</v>
      </c>
      <c r="BY113" s="65">
        <v>0.88</v>
      </c>
      <c r="BZ113" s="65">
        <v>0.88203389830508472</v>
      </c>
      <c r="CA113" s="65">
        <v>9.69</v>
      </c>
      <c r="CB113" s="65">
        <v>9.9</v>
      </c>
      <c r="CC113" s="65">
        <v>9.4</v>
      </c>
      <c r="CD113" s="65">
        <v>10.220000000000001</v>
      </c>
      <c r="CE113" s="65">
        <v>14.46</v>
      </c>
      <c r="CF113" s="65">
        <v>0.84003457927472969</v>
      </c>
      <c r="CG113" s="65" t="s">
        <v>202</v>
      </c>
      <c r="CH113" s="65">
        <v>58.33</v>
      </c>
      <c r="CI113" s="65" t="s">
        <v>202</v>
      </c>
      <c r="CJ113" s="65">
        <v>5.2</v>
      </c>
      <c r="CK113" s="65">
        <v>7.67</v>
      </c>
      <c r="CL113" s="65">
        <v>0.90953642384109401</v>
      </c>
      <c r="CM113" s="65">
        <v>17.701319543518153</v>
      </c>
      <c r="CN113" s="65">
        <v>32.285492187017802</v>
      </c>
      <c r="CO113" s="65">
        <v>7.26</v>
      </c>
      <c r="CP113" s="65">
        <v>7.33</v>
      </c>
      <c r="CQ113" s="65">
        <v>5.42</v>
      </c>
      <c r="CR113" s="65">
        <v>2.4125396825396823</v>
      </c>
      <c r="CS113" s="65">
        <v>0.43</v>
      </c>
      <c r="CT113" s="65">
        <v>0.3</v>
      </c>
      <c r="CU113" s="65">
        <v>0.56999999999999995</v>
      </c>
      <c r="CV113" s="65">
        <v>0.27</v>
      </c>
      <c r="CW113" s="65">
        <v>0.45</v>
      </c>
      <c r="CX113" s="65">
        <v>0.57777777777777783</v>
      </c>
      <c r="CY113" s="65">
        <v>0.80422032425693513</v>
      </c>
      <c r="CZ113" s="65">
        <v>1.1418062758024792</v>
      </c>
      <c r="DA113" s="65">
        <v>1.37</v>
      </c>
      <c r="DB113" s="65">
        <v>29.08</v>
      </c>
      <c r="DC113" s="65">
        <v>1.46</v>
      </c>
      <c r="DD113" s="65">
        <v>10</v>
      </c>
      <c r="DE113" s="65">
        <v>2.5160472601350206</v>
      </c>
      <c r="DF113" s="65">
        <v>10.886803202095521</v>
      </c>
      <c r="DG113" s="65">
        <v>5.6858971616438652</v>
      </c>
      <c r="DH113" s="65">
        <v>6.9583896282395665</v>
      </c>
      <c r="DI113" s="65">
        <v>32.67</v>
      </c>
      <c r="DJ113" s="65">
        <v>7.7</v>
      </c>
      <c r="DK113" s="65">
        <v>12.235440799925527</v>
      </c>
      <c r="DL113" s="65">
        <v>2.0597382260205834</v>
      </c>
      <c r="DM113" s="65">
        <v>10.688842128770947</v>
      </c>
      <c r="DN113" s="65">
        <v>66.50411101760011</v>
      </c>
      <c r="DO113" s="42"/>
    </row>
    <row r="114" spans="2:119">
      <c r="B114" s="23"/>
      <c r="C114" s="67">
        <v>50</v>
      </c>
      <c r="D114" s="64">
        <f t="shared" si="3"/>
        <v>50.200899999999997</v>
      </c>
      <c r="E114" s="67">
        <v>2009</v>
      </c>
      <c r="F114" s="68">
        <v>98.372916036466748</v>
      </c>
      <c r="G114" s="68">
        <v>96.804647785039933</v>
      </c>
      <c r="H114" s="68">
        <v>2.4626666666666668</v>
      </c>
      <c r="I114" s="68">
        <v>20.84</v>
      </c>
      <c r="J114" s="68">
        <v>20</v>
      </c>
      <c r="K114" s="68">
        <v>22</v>
      </c>
      <c r="L114" s="68">
        <v>22.82</v>
      </c>
      <c r="M114" s="68">
        <v>20.3</v>
      </c>
      <c r="N114" s="68">
        <v>36</v>
      </c>
      <c r="O114" s="68">
        <v>25.58</v>
      </c>
      <c r="P114" s="68">
        <v>23</v>
      </c>
      <c r="Q114" s="68">
        <v>66</v>
      </c>
      <c r="R114" s="68">
        <v>29</v>
      </c>
      <c r="S114" s="68">
        <v>25.57</v>
      </c>
      <c r="T114" s="68">
        <v>19.100000000000001</v>
      </c>
      <c r="U114" s="68">
        <v>24</v>
      </c>
      <c r="V114" s="68">
        <v>26.25</v>
      </c>
      <c r="W114" s="68">
        <v>27.400000000000002</v>
      </c>
      <c r="X114" s="69">
        <v>1900</v>
      </c>
      <c r="Y114" s="68">
        <v>18.899999999999999</v>
      </c>
      <c r="Z114" s="68">
        <v>16</v>
      </c>
      <c r="AA114" s="68">
        <v>1.7</v>
      </c>
      <c r="AB114" s="68">
        <v>18.399999999999999</v>
      </c>
      <c r="AC114" s="68">
        <v>17</v>
      </c>
      <c r="AD114" s="68">
        <v>1.8</v>
      </c>
      <c r="AE114" s="68">
        <v>19.3</v>
      </c>
      <c r="AF114" s="68">
        <v>14</v>
      </c>
      <c r="AG114" s="68">
        <v>1.7</v>
      </c>
      <c r="AH114" s="68">
        <v>18.600000000000001</v>
      </c>
      <c r="AI114" s="68">
        <v>15</v>
      </c>
      <c r="AJ114" s="68">
        <v>1.6</v>
      </c>
      <c r="AK114" s="68">
        <v>27.8</v>
      </c>
      <c r="AL114" s="68">
        <v>17</v>
      </c>
      <c r="AM114" s="68">
        <v>1.1000000000000001</v>
      </c>
      <c r="AN114" s="68">
        <v>6.71</v>
      </c>
      <c r="AO114" s="68">
        <v>6.45</v>
      </c>
      <c r="AP114" s="68">
        <v>4.57</v>
      </c>
      <c r="AQ114" s="68">
        <v>4.5199999999999996</v>
      </c>
      <c r="AR114" s="68">
        <v>9.3000000000000007</v>
      </c>
      <c r="AS114" s="68">
        <v>4.66</v>
      </c>
      <c r="AT114" s="68">
        <v>5.59</v>
      </c>
      <c r="AU114" s="68">
        <v>4.6399999999999997</v>
      </c>
      <c r="AV114" s="68">
        <v>6.75</v>
      </c>
      <c r="AW114" s="68">
        <v>10</v>
      </c>
      <c r="AX114" s="68">
        <v>5.9444467585329441</v>
      </c>
      <c r="AY114" s="68">
        <v>9.67</v>
      </c>
      <c r="AZ114" s="68">
        <v>10.869550716740594</v>
      </c>
      <c r="BA114" s="68">
        <v>12.549922610230974</v>
      </c>
      <c r="BB114" s="68"/>
      <c r="BC114" s="68"/>
      <c r="BD114" s="68"/>
      <c r="BE114" s="68">
        <v>5.4455154766413543</v>
      </c>
      <c r="BF114" s="68">
        <v>6.1612682948548807</v>
      </c>
      <c r="BG114" s="68">
        <v>17</v>
      </c>
      <c r="BH114" s="68">
        <v>6.7939631819464923</v>
      </c>
      <c r="BI114" s="68">
        <v>10.06</v>
      </c>
      <c r="BJ114" s="68">
        <v>9.33</v>
      </c>
      <c r="BK114" s="68">
        <v>11.04</v>
      </c>
      <c r="BL114" s="68">
        <v>13.58</v>
      </c>
      <c r="BM114" s="68">
        <v>14.27</v>
      </c>
      <c r="BN114" s="68">
        <v>13.74</v>
      </c>
      <c r="BO114" s="68">
        <v>13.525198291550259</v>
      </c>
      <c r="BP114" s="68">
        <v>14.75</v>
      </c>
      <c r="BQ114" s="68">
        <v>14.28</v>
      </c>
      <c r="BR114" s="68">
        <v>14.35</v>
      </c>
      <c r="BS114" s="68">
        <v>14.55</v>
      </c>
      <c r="BT114" s="68">
        <v>14.52</v>
      </c>
      <c r="BU114" s="68">
        <v>10.43</v>
      </c>
      <c r="BV114" s="68">
        <v>11.93</v>
      </c>
      <c r="BW114" s="68">
        <v>10.75</v>
      </c>
      <c r="BX114" s="68">
        <v>4.13</v>
      </c>
      <c r="BY114" s="68">
        <v>0.77866666666666662</v>
      </c>
      <c r="BZ114" s="68">
        <v>0.89050847457627125</v>
      </c>
      <c r="CA114" s="68">
        <v>9.7899999999999991</v>
      </c>
      <c r="CB114" s="68">
        <v>9.33</v>
      </c>
      <c r="CC114" s="68">
        <v>9.4499999999999993</v>
      </c>
      <c r="CD114" s="68">
        <v>9.75</v>
      </c>
      <c r="CE114" s="68">
        <v>15.11</v>
      </c>
      <c r="CF114" s="68">
        <v>0.90501728963736494</v>
      </c>
      <c r="CG114" s="68" t="s">
        <v>202</v>
      </c>
      <c r="CH114" s="68">
        <v>58.165242945822854</v>
      </c>
      <c r="CI114" s="68" t="s">
        <v>202</v>
      </c>
      <c r="CJ114" s="68">
        <v>4.51</v>
      </c>
      <c r="CK114" s="68">
        <v>6.9039165481270759</v>
      </c>
      <c r="CL114" s="68">
        <v>0.90953642384109412</v>
      </c>
      <c r="CM114" s="68">
        <v>16.5</v>
      </c>
      <c r="CN114" s="68">
        <v>34.524333997017074</v>
      </c>
      <c r="CO114" s="68">
        <v>7.88</v>
      </c>
      <c r="CP114" s="68">
        <v>6.21</v>
      </c>
      <c r="CQ114" s="68">
        <v>5</v>
      </c>
      <c r="CR114" s="68">
        <v>1.9</v>
      </c>
      <c r="CS114" s="68">
        <v>0.39</v>
      </c>
      <c r="CT114" s="68">
        <v>0.35</v>
      </c>
      <c r="CU114" s="68">
        <v>0.56800000000000006</v>
      </c>
      <c r="CV114" s="68">
        <v>0.3</v>
      </c>
      <c r="CW114" s="68">
        <v>0.56000000000000005</v>
      </c>
      <c r="CX114" s="68">
        <v>0.7</v>
      </c>
      <c r="CY114" s="68">
        <v>0.80422032425693524</v>
      </c>
      <c r="CZ114" s="68">
        <v>1.1418062758024794</v>
      </c>
      <c r="DA114" s="68">
        <v>1.59</v>
      </c>
      <c r="DB114" s="68">
        <v>27.095238095238091</v>
      </c>
      <c r="DC114" s="68">
        <v>1.6757142857142859</v>
      </c>
      <c r="DD114" s="68">
        <v>10.290476190476193</v>
      </c>
      <c r="DE114" s="68">
        <v>2.5053490867116741</v>
      </c>
      <c r="DF114" s="68">
        <v>10.362267734031841</v>
      </c>
      <c r="DG114" s="68">
        <v>5.6858971616438652</v>
      </c>
      <c r="DH114" s="68">
        <v>6.9583896282395674</v>
      </c>
      <c r="DI114" s="68">
        <v>28.88</v>
      </c>
      <c r="DJ114" s="68">
        <v>6.9</v>
      </c>
      <c r="DK114" s="68">
        <v>12</v>
      </c>
      <c r="DL114" s="68">
        <v>2.38</v>
      </c>
      <c r="DM114" s="68">
        <v>11.652561419180628</v>
      </c>
      <c r="DN114" s="68">
        <v>67.336074011733416</v>
      </c>
      <c r="DO114" s="42"/>
    </row>
    <row r="115" spans="2:119">
      <c r="B115" s="23"/>
      <c r="C115" s="67">
        <v>50</v>
      </c>
      <c r="D115" s="64">
        <f t="shared" si="3"/>
        <v>50.201300000000003</v>
      </c>
      <c r="E115" s="67">
        <v>2013</v>
      </c>
      <c r="F115" s="68">
        <v>105.38268482732154</v>
      </c>
      <c r="G115" s="68">
        <v>114.54248366013071</v>
      </c>
      <c r="H115" s="68">
        <v>3.9103368333333335</v>
      </c>
      <c r="I115" s="68">
        <v>23.53</v>
      </c>
      <c r="J115" s="68">
        <v>22.8</v>
      </c>
      <c r="K115" s="68">
        <v>22</v>
      </c>
      <c r="L115" s="68">
        <v>23.33</v>
      </c>
      <c r="M115" s="68">
        <v>24.5</v>
      </c>
      <c r="N115" s="68">
        <v>35</v>
      </c>
      <c r="O115" s="68">
        <v>29.55</v>
      </c>
      <c r="P115" s="68">
        <v>20.9</v>
      </c>
      <c r="Q115" s="68">
        <v>58</v>
      </c>
      <c r="R115" s="68">
        <v>37</v>
      </c>
      <c r="S115" s="68">
        <v>28.721</v>
      </c>
      <c r="T115" s="68">
        <v>21.2</v>
      </c>
      <c r="U115" s="68">
        <v>24</v>
      </c>
      <c r="V115" s="68">
        <v>31.67</v>
      </c>
      <c r="W115" s="68">
        <v>24.566666666666659</v>
      </c>
      <c r="X115" s="69">
        <v>1700</v>
      </c>
      <c r="Y115" s="68">
        <v>20</v>
      </c>
      <c r="Z115" s="68">
        <v>18</v>
      </c>
      <c r="AA115" s="68">
        <v>1.4</v>
      </c>
      <c r="AB115" s="68">
        <v>19.100000000000001</v>
      </c>
      <c r="AC115" s="68">
        <v>17</v>
      </c>
      <c r="AD115" s="68">
        <v>1.4</v>
      </c>
      <c r="AE115" s="68">
        <v>19.8</v>
      </c>
      <c r="AF115" s="68">
        <v>15</v>
      </c>
      <c r="AG115" s="68">
        <v>1.8</v>
      </c>
      <c r="AH115" s="68">
        <v>19</v>
      </c>
      <c r="AI115" s="68">
        <v>17</v>
      </c>
      <c r="AJ115" s="68">
        <v>1.4</v>
      </c>
      <c r="AK115" s="68">
        <v>37</v>
      </c>
      <c r="AL115" s="68">
        <v>15</v>
      </c>
      <c r="AM115" s="68">
        <v>2.8</v>
      </c>
      <c r="AN115" s="68">
        <v>11.42</v>
      </c>
      <c r="AO115" s="68">
        <v>9.1300000000000008</v>
      </c>
      <c r="AP115" s="68">
        <v>4.9000000000000004</v>
      </c>
      <c r="AQ115" s="68">
        <v>4.9800000000000004</v>
      </c>
      <c r="AR115" s="68">
        <v>13.81</v>
      </c>
      <c r="AS115" s="68">
        <v>5.01</v>
      </c>
      <c r="AT115" s="68">
        <v>5.14</v>
      </c>
      <c r="AU115" s="68">
        <v>5.19</v>
      </c>
      <c r="AV115" s="68">
        <v>5.38</v>
      </c>
      <c r="AW115" s="68">
        <v>11</v>
      </c>
      <c r="AX115" s="68">
        <v>11</v>
      </c>
      <c r="AY115" s="68">
        <v>12.5</v>
      </c>
      <c r="AZ115" s="68">
        <v>14</v>
      </c>
      <c r="BA115" s="68">
        <v>12.380000000000003</v>
      </c>
      <c r="BB115" s="68"/>
      <c r="BC115" s="68"/>
      <c r="BD115" s="68"/>
      <c r="BE115" s="68">
        <v>8.36</v>
      </c>
      <c r="BF115" s="68">
        <v>8.25</v>
      </c>
      <c r="BG115" s="68">
        <v>14.13</v>
      </c>
      <c r="BH115" s="68">
        <v>8.25</v>
      </c>
      <c r="BI115" s="68">
        <v>8.8000000000000007</v>
      </c>
      <c r="BJ115" s="68">
        <v>10.67</v>
      </c>
      <c r="BK115" s="68">
        <v>14.13</v>
      </c>
      <c r="BL115" s="68">
        <v>14.91</v>
      </c>
      <c r="BM115" s="68">
        <v>15.31</v>
      </c>
      <c r="BN115" s="68">
        <v>15.19</v>
      </c>
      <c r="BO115" s="68">
        <v>15.35</v>
      </c>
      <c r="BP115" s="68">
        <v>17.63</v>
      </c>
      <c r="BQ115" s="68">
        <v>16.21</v>
      </c>
      <c r="BR115" s="68">
        <v>16.04</v>
      </c>
      <c r="BS115" s="68">
        <v>16.600000000000001</v>
      </c>
      <c r="BT115" s="68">
        <v>16.38</v>
      </c>
      <c r="BU115" s="68">
        <v>12.58</v>
      </c>
      <c r="BV115" s="68">
        <v>16.2</v>
      </c>
      <c r="BW115" s="68">
        <v>12.74</v>
      </c>
      <c r="BX115" s="68">
        <v>4</v>
      </c>
      <c r="BY115" s="68">
        <v>0.87000000000000011</v>
      </c>
      <c r="BZ115" s="68">
        <v>1.17</v>
      </c>
      <c r="CA115" s="68">
        <v>10.25</v>
      </c>
      <c r="CB115" s="68">
        <v>11.18</v>
      </c>
      <c r="CC115" s="68">
        <v>12.33</v>
      </c>
      <c r="CD115" s="68">
        <v>12.15</v>
      </c>
      <c r="CE115" s="68">
        <v>14.95</v>
      </c>
      <c r="CF115" s="68">
        <v>0.83</v>
      </c>
      <c r="CG115" s="68" t="s">
        <v>202</v>
      </c>
      <c r="CH115" s="70">
        <v>68.823052840434428</v>
      </c>
      <c r="CI115" s="68" t="s">
        <v>202</v>
      </c>
      <c r="CJ115" s="68">
        <v>3.38</v>
      </c>
      <c r="CK115" s="68">
        <v>9.44</v>
      </c>
      <c r="CL115" s="68">
        <v>1.84</v>
      </c>
      <c r="CM115" s="68">
        <v>22.34</v>
      </c>
      <c r="CN115" s="68">
        <v>25.33</v>
      </c>
      <c r="CO115" s="68">
        <v>10.58</v>
      </c>
      <c r="CP115" s="68">
        <v>7.6</v>
      </c>
      <c r="CQ115" s="68">
        <v>4.87</v>
      </c>
      <c r="CR115" s="68">
        <v>3.29</v>
      </c>
      <c r="CS115" s="68">
        <v>0.39</v>
      </c>
      <c r="CT115" s="68">
        <v>0.36</v>
      </c>
      <c r="CU115" s="68">
        <v>0.69</v>
      </c>
      <c r="CV115" s="68">
        <v>0.3</v>
      </c>
      <c r="CW115" s="68">
        <v>0.69</v>
      </c>
      <c r="CX115" s="68">
        <v>0.76</v>
      </c>
      <c r="CY115" s="68">
        <v>1.17</v>
      </c>
      <c r="CZ115" s="68">
        <v>1.8468461538461536</v>
      </c>
      <c r="DA115" s="68">
        <v>1.7650000000000001</v>
      </c>
      <c r="DB115" s="70">
        <f>DB114</f>
        <v>27.095238095238091</v>
      </c>
      <c r="DC115" s="70">
        <f>DC114</f>
        <v>1.6757142857142859</v>
      </c>
      <c r="DD115" s="70">
        <f>DD114</f>
        <v>10.290476190476193</v>
      </c>
      <c r="DE115" s="68">
        <v>2.54</v>
      </c>
      <c r="DF115" s="68">
        <v>10.4</v>
      </c>
      <c r="DG115" s="70">
        <f>DG114</f>
        <v>5.6858971616438652</v>
      </c>
      <c r="DH115" s="70">
        <f>DH114</f>
        <v>6.9583896282395674</v>
      </c>
      <c r="DI115" s="68">
        <v>28.88</v>
      </c>
      <c r="DJ115" s="68">
        <v>6.9</v>
      </c>
      <c r="DK115" s="68">
        <v>12</v>
      </c>
      <c r="DL115" s="68">
        <v>2.38</v>
      </c>
      <c r="DM115" s="68">
        <v>13.17</v>
      </c>
      <c r="DN115" s="68">
        <v>70</v>
      </c>
      <c r="DO115" s="42"/>
    </row>
    <row r="116" spans="2:119">
      <c r="B116" s="23"/>
      <c r="C116" s="42">
        <v>60</v>
      </c>
      <c r="D116" s="64">
        <f t="shared" si="3"/>
        <v>60.198999999999998</v>
      </c>
      <c r="E116" s="42">
        <v>1990</v>
      </c>
      <c r="F116" s="65">
        <v>66.341299060295071</v>
      </c>
      <c r="G116" s="65">
        <v>43.572984749455337</v>
      </c>
      <c r="H116" s="65">
        <v>1.0866666666666667</v>
      </c>
      <c r="I116" s="65">
        <v>12.06</v>
      </c>
      <c r="J116" s="65">
        <v>11.899999999999999</v>
      </c>
      <c r="K116" s="65">
        <v>20</v>
      </c>
      <c r="L116" s="65">
        <v>13.12</v>
      </c>
      <c r="M116" s="65">
        <v>11.700000000000001</v>
      </c>
      <c r="N116" s="65">
        <v>36</v>
      </c>
      <c r="O116" s="65">
        <v>19.5</v>
      </c>
      <c r="P116" s="65">
        <v>16.600000000000001</v>
      </c>
      <c r="Q116" s="65">
        <v>110</v>
      </c>
      <c r="R116" s="65">
        <v>20</v>
      </c>
      <c r="S116" s="65">
        <v>18.54</v>
      </c>
      <c r="T116" s="65">
        <v>14.000000000000002</v>
      </c>
      <c r="U116" s="65">
        <v>25</v>
      </c>
      <c r="V116" s="65">
        <v>14</v>
      </c>
      <c r="W116" s="65">
        <v>11</v>
      </c>
      <c r="X116" s="66">
        <v>768</v>
      </c>
      <c r="Y116" s="65">
        <v>11.8</v>
      </c>
      <c r="Z116" s="65">
        <v>10</v>
      </c>
      <c r="AA116" s="65">
        <v>0.8</v>
      </c>
      <c r="AB116" s="65">
        <v>11.4</v>
      </c>
      <c r="AC116" s="65">
        <v>10</v>
      </c>
      <c r="AD116" s="65">
        <v>0.8</v>
      </c>
      <c r="AE116" s="65">
        <v>10.199999999999999</v>
      </c>
      <c r="AF116" s="65">
        <v>9</v>
      </c>
      <c r="AG116" s="65">
        <v>0.9</v>
      </c>
      <c r="AH116" s="65">
        <v>11.1</v>
      </c>
      <c r="AI116" s="65">
        <v>10</v>
      </c>
      <c r="AJ116" s="65">
        <v>0.8</v>
      </c>
      <c r="AK116" s="65">
        <v>13.1</v>
      </c>
      <c r="AL116" s="65">
        <v>12</v>
      </c>
      <c r="AM116" s="65">
        <v>0.8</v>
      </c>
      <c r="AN116" s="65">
        <v>4.91</v>
      </c>
      <c r="AO116" s="65">
        <v>4.46</v>
      </c>
      <c r="AP116" s="65">
        <v>2.36</v>
      </c>
      <c r="AQ116" s="65">
        <v>2.4900000000000002</v>
      </c>
      <c r="AR116" s="65">
        <v>4.08</v>
      </c>
      <c r="AS116" s="65">
        <v>2.78</v>
      </c>
      <c r="AT116" s="65">
        <v>4.1433333333333122</v>
      </c>
      <c r="AU116" s="65">
        <v>2.73</v>
      </c>
      <c r="AV116" s="65">
        <v>4</v>
      </c>
      <c r="AW116" s="65">
        <v>5.23</v>
      </c>
      <c r="AX116" s="65">
        <v>5.6392072010307448</v>
      </c>
      <c r="AY116" s="65">
        <v>5.43</v>
      </c>
      <c r="AZ116" s="65">
        <v>5.76</v>
      </c>
      <c r="BA116" s="65">
        <v>7.58</v>
      </c>
      <c r="BB116" s="65"/>
      <c r="BC116" s="65"/>
      <c r="BD116" s="65"/>
      <c r="BE116" s="65">
        <v>4.8144942906636743</v>
      </c>
      <c r="BF116" s="65">
        <v>3.92</v>
      </c>
      <c r="BG116" s="65">
        <v>8.94</v>
      </c>
      <c r="BH116" s="65">
        <v>4.0999999999999996</v>
      </c>
      <c r="BI116" s="65">
        <v>4.5999999999999996</v>
      </c>
      <c r="BJ116" s="65">
        <v>4.93</v>
      </c>
      <c r="BK116" s="65">
        <v>4.92</v>
      </c>
      <c r="BL116" s="65">
        <v>5.71</v>
      </c>
      <c r="BM116" s="65">
        <v>6.27</v>
      </c>
      <c r="BN116" s="65">
        <v>5.97</v>
      </c>
      <c r="BO116" s="65">
        <v>6.83</v>
      </c>
      <c r="BP116" s="65">
        <v>5.4</v>
      </c>
      <c r="BQ116" s="65">
        <v>6.2583720930232563</v>
      </c>
      <c r="BR116" s="65">
        <v>6.58</v>
      </c>
      <c r="BS116" s="65">
        <v>7.0306026457618822</v>
      </c>
      <c r="BT116" s="65">
        <v>6.56</v>
      </c>
      <c r="BU116" s="65">
        <v>7.03</v>
      </c>
      <c r="BV116" s="65">
        <v>9.4300000000001774</v>
      </c>
      <c r="BW116" s="65">
        <v>7.32</v>
      </c>
      <c r="BX116" s="65">
        <v>2.72</v>
      </c>
      <c r="BY116" s="65">
        <v>0.36</v>
      </c>
      <c r="BZ116" s="65">
        <v>0.4</v>
      </c>
      <c r="CA116" s="65">
        <v>6.33</v>
      </c>
      <c r="CB116" s="65">
        <v>7.3833333333331987</v>
      </c>
      <c r="CC116" s="65">
        <v>7.12</v>
      </c>
      <c r="CD116" s="65">
        <v>7.8166666666668041</v>
      </c>
      <c r="CE116" s="65">
        <v>11.74</v>
      </c>
      <c r="CF116" s="65">
        <v>0.35</v>
      </c>
      <c r="CG116" s="65">
        <v>7.29</v>
      </c>
      <c r="CH116" s="65">
        <v>49.21</v>
      </c>
      <c r="CI116" s="65">
        <v>27</v>
      </c>
      <c r="CJ116" s="65">
        <v>1.55</v>
      </c>
      <c r="CK116" s="65">
        <v>6.1828695032032339</v>
      </c>
      <c r="CL116" s="65">
        <v>0.74</v>
      </c>
      <c r="CM116" s="65">
        <v>15.17344692446647</v>
      </c>
      <c r="CN116" s="65">
        <v>21.06</v>
      </c>
      <c r="CO116" s="65">
        <v>4.63</v>
      </c>
      <c r="CP116" s="65">
        <v>4.4400000000000004</v>
      </c>
      <c r="CQ116" s="65">
        <v>2.5</v>
      </c>
      <c r="CR116" s="65">
        <v>2.0800000000000574</v>
      </c>
      <c r="CS116" s="65">
        <v>0.26</v>
      </c>
      <c r="CT116" s="65">
        <v>0.24</v>
      </c>
      <c r="CU116" s="65">
        <v>0.52</v>
      </c>
      <c r="CV116" s="65">
        <v>0.16</v>
      </c>
      <c r="CW116" s="65">
        <v>0.39</v>
      </c>
      <c r="CX116" s="65">
        <v>0.41</v>
      </c>
      <c r="CY116" s="65">
        <v>0.49</v>
      </c>
      <c r="CZ116" s="65">
        <v>0.91</v>
      </c>
      <c r="DA116" s="65">
        <v>0.63</v>
      </c>
      <c r="DB116" s="65">
        <v>11.29</v>
      </c>
      <c r="DC116" s="65">
        <v>0.91</v>
      </c>
      <c r="DD116" s="65">
        <v>6.3</v>
      </c>
      <c r="DE116" s="65">
        <v>1.34</v>
      </c>
      <c r="DF116" s="65">
        <v>6.8</v>
      </c>
      <c r="DG116" s="65">
        <v>3.33</v>
      </c>
      <c r="DH116" s="65">
        <v>6.3</v>
      </c>
      <c r="DI116" s="65">
        <v>13.2</v>
      </c>
      <c r="DJ116" s="65">
        <v>5.8</v>
      </c>
      <c r="DK116" s="65">
        <v>14</v>
      </c>
      <c r="DL116" s="65">
        <v>0.88</v>
      </c>
      <c r="DM116" s="65">
        <v>6.25</v>
      </c>
      <c r="DN116" s="65">
        <v>36.25</v>
      </c>
      <c r="DO116" s="42"/>
    </row>
    <row r="117" spans="2:119">
      <c r="B117" s="23"/>
      <c r="C117" s="42">
        <v>60</v>
      </c>
      <c r="D117" s="64">
        <f t="shared" si="3"/>
        <v>60.199100000000001</v>
      </c>
      <c r="E117" s="42">
        <v>1991</v>
      </c>
      <c r="F117" s="65">
        <v>68.518040318038857</v>
      </c>
      <c r="G117" s="65">
        <v>44.444444444444443</v>
      </c>
      <c r="H117" s="65">
        <v>1.0906666666666667</v>
      </c>
      <c r="I117" s="65">
        <v>11.97</v>
      </c>
      <c r="J117" s="65">
        <v>11.700000000000001</v>
      </c>
      <c r="K117" s="65">
        <v>21</v>
      </c>
      <c r="L117" s="65">
        <v>12.11</v>
      </c>
      <c r="M117" s="65">
        <v>11.600000000000001</v>
      </c>
      <c r="N117" s="65">
        <v>32</v>
      </c>
      <c r="O117" s="65">
        <v>15.5</v>
      </c>
      <c r="P117" s="65">
        <v>14.090185676392576</v>
      </c>
      <c r="Q117" s="65">
        <v>70.42705570291777</v>
      </c>
      <c r="R117" s="65">
        <v>23</v>
      </c>
      <c r="S117" s="65">
        <v>18.399999999999999</v>
      </c>
      <c r="T117" s="65">
        <v>11.4</v>
      </c>
      <c r="U117" s="65">
        <v>23</v>
      </c>
      <c r="V117" s="65">
        <v>14.33</v>
      </c>
      <c r="W117" s="65">
        <v>11.333333333333336</v>
      </c>
      <c r="X117" s="66">
        <v>800</v>
      </c>
      <c r="Y117" s="65">
        <v>11.6</v>
      </c>
      <c r="Z117" s="65">
        <v>11</v>
      </c>
      <c r="AA117" s="65">
        <v>0.8</v>
      </c>
      <c r="AB117" s="65">
        <v>11.5</v>
      </c>
      <c r="AC117" s="65">
        <v>12</v>
      </c>
      <c r="AD117" s="65">
        <v>0.8</v>
      </c>
      <c r="AE117" s="65">
        <v>10.4</v>
      </c>
      <c r="AF117" s="65">
        <v>17</v>
      </c>
      <c r="AG117" s="65">
        <v>0.7</v>
      </c>
      <c r="AH117" s="65">
        <v>10.4</v>
      </c>
      <c r="AI117" s="65">
        <v>14</v>
      </c>
      <c r="AJ117" s="65">
        <v>0.7</v>
      </c>
      <c r="AK117" s="65">
        <v>12.3</v>
      </c>
      <c r="AL117" s="65">
        <v>13</v>
      </c>
      <c r="AM117" s="65">
        <v>0.3</v>
      </c>
      <c r="AN117" s="65">
        <v>4.76</v>
      </c>
      <c r="AO117" s="65">
        <v>4.25</v>
      </c>
      <c r="AP117" s="65">
        <v>2.5</v>
      </c>
      <c r="AQ117" s="65">
        <v>2.66</v>
      </c>
      <c r="AR117" s="65">
        <v>3.61</v>
      </c>
      <c r="AS117" s="65">
        <v>2.83</v>
      </c>
      <c r="AT117" s="65">
        <v>4.1433333333333184</v>
      </c>
      <c r="AU117" s="65">
        <v>2.78</v>
      </c>
      <c r="AV117" s="65">
        <v>3.75</v>
      </c>
      <c r="AW117" s="65">
        <v>5.45</v>
      </c>
      <c r="AX117" s="65">
        <v>5.5135311292095643</v>
      </c>
      <c r="AY117" s="65">
        <v>5.52</v>
      </c>
      <c r="AZ117" s="65">
        <v>6.05</v>
      </c>
      <c r="BA117" s="65">
        <v>7.19</v>
      </c>
      <c r="BB117" s="65"/>
      <c r="BC117" s="65"/>
      <c r="BD117" s="65"/>
      <c r="BE117" s="65">
        <v>4.8296831232703283</v>
      </c>
      <c r="BF117" s="65">
        <v>4.0117307692307698</v>
      </c>
      <c r="BG117" s="65">
        <v>9.19</v>
      </c>
      <c r="BH117" s="65">
        <v>4.1431481481481489</v>
      </c>
      <c r="BI117" s="65">
        <v>4.3499999999999996</v>
      </c>
      <c r="BJ117" s="65">
        <v>5</v>
      </c>
      <c r="BK117" s="65">
        <v>4.96</v>
      </c>
      <c r="BL117" s="65">
        <v>6.18</v>
      </c>
      <c r="BM117" s="65">
        <v>6.35</v>
      </c>
      <c r="BN117" s="65">
        <v>6.39</v>
      </c>
      <c r="BO117" s="65">
        <v>7.11</v>
      </c>
      <c r="BP117" s="65">
        <v>6.17</v>
      </c>
      <c r="BQ117" s="65">
        <v>6.1410465116279074</v>
      </c>
      <c r="BR117" s="65">
        <v>7.5</v>
      </c>
      <c r="BS117" s="65">
        <v>6.8763253307202357</v>
      </c>
      <c r="BT117" s="65">
        <v>6.8285714285714283</v>
      </c>
      <c r="BU117" s="65">
        <v>7.04</v>
      </c>
      <c r="BV117" s="65">
        <v>9.4300000000001702</v>
      </c>
      <c r="BW117" s="65">
        <v>7.44</v>
      </c>
      <c r="BX117" s="65">
        <v>2.4700000000000002</v>
      </c>
      <c r="BY117" s="65">
        <v>0.39</v>
      </c>
      <c r="BZ117" s="65">
        <v>0.45</v>
      </c>
      <c r="CA117" s="65">
        <v>6.56</v>
      </c>
      <c r="CB117" s="65">
        <v>7.3833333333332067</v>
      </c>
      <c r="CC117" s="65">
        <v>6.89</v>
      </c>
      <c r="CD117" s="65">
        <v>7.8166666666667961</v>
      </c>
      <c r="CE117" s="65">
        <v>12.52</v>
      </c>
      <c r="CF117" s="65">
        <v>0.31</v>
      </c>
      <c r="CG117" s="65">
        <v>6.5</v>
      </c>
      <c r="CH117" s="65">
        <v>46.45</v>
      </c>
      <c r="CI117" s="65">
        <v>25.17</v>
      </c>
      <c r="CJ117" s="65">
        <v>1.79</v>
      </c>
      <c r="CK117" s="65">
        <v>5</v>
      </c>
      <c r="CL117" s="65">
        <v>0.77890728476821236</v>
      </c>
      <c r="CM117" s="65">
        <v>14.645340773399411</v>
      </c>
      <c r="CN117" s="65">
        <v>20</v>
      </c>
      <c r="CO117" s="65">
        <v>4.9400000000000004</v>
      </c>
      <c r="CP117" s="65">
        <v>4.22</v>
      </c>
      <c r="CQ117" s="65">
        <v>2.76</v>
      </c>
      <c r="CR117" s="65">
        <v>2.0800000000000542</v>
      </c>
      <c r="CS117" s="65">
        <v>0.25</v>
      </c>
      <c r="CT117" s="65">
        <v>0.25</v>
      </c>
      <c r="CU117" s="65">
        <v>0.49</v>
      </c>
      <c r="CV117" s="65">
        <v>0.18</v>
      </c>
      <c r="CW117" s="65">
        <v>0.4</v>
      </c>
      <c r="CX117" s="65">
        <v>0.42</v>
      </c>
      <c r="CY117" s="65">
        <v>0.53</v>
      </c>
      <c r="CZ117" s="65">
        <v>0.94</v>
      </c>
      <c r="DA117" s="65">
        <v>0.83</v>
      </c>
      <c r="DB117" s="65">
        <v>10.46</v>
      </c>
      <c r="DC117" s="65">
        <v>0.92</v>
      </c>
      <c r="DD117" s="65">
        <v>6.3</v>
      </c>
      <c r="DE117" s="65">
        <v>1.85</v>
      </c>
      <c r="DF117" s="65">
        <v>8.3000000000000007</v>
      </c>
      <c r="DG117" s="65">
        <v>4.0465576221964925</v>
      </c>
      <c r="DH117" s="65">
        <v>5.3509661530602326</v>
      </c>
      <c r="DI117" s="65">
        <v>15.15</v>
      </c>
      <c r="DJ117" s="65">
        <v>7.3</v>
      </c>
      <c r="DK117" s="65">
        <v>12</v>
      </c>
      <c r="DL117" s="65">
        <v>0.72</v>
      </c>
      <c r="DM117" s="65">
        <v>6.2</v>
      </c>
      <c r="DN117" s="65">
        <v>38.33</v>
      </c>
      <c r="DO117" s="42"/>
    </row>
    <row r="118" spans="2:119">
      <c r="B118" s="23"/>
      <c r="C118" s="42">
        <v>60</v>
      </c>
      <c r="D118" s="64">
        <f t="shared" si="3"/>
        <v>60.199199999999998</v>
      </c>
      <c r="E118" s="42">
        <v>1992</v>
      </c>
      <c r="F118" s="65">
        <v>70.329327106343314</v>
      </c>
      <c r="G118" s="65">
        <v>45.315904139433549</v>
      </c>
      <c r="H118" s="65">
        <v>1.1164999999999998</v>
      </c>
      <c r="I118" s="65">
        <v>12.14</v>
      </c>
      <c r="J118" s="65">
        <v>12.2</v>
      </c>
      <c r="K118" s="65">
        <v>21</v>
      </c>
      <c r="L118" s="65">
        <v>13.33</v>
      </c>
      <c r="M118" s="65">
        <v>11.799999999999999</v>
      </c>
      <c r="N118" s="65">
        <v>34</v>
      </c>
      <c r="O118" s="65">
        <v>18.46</v>
      </c>
      <c r="P118" s="65">
        <v>14.6</v>
      </c>
      <c r="Q118" s="65">
        <v>79</v>
      </c>
      <c r="R118" s="65">
        <v>22</v>
      </c>
      <c r="S118" s="65">
        <v>19.03</v>
      </c>
      <c r="T118" s="65">
        <v>11.5</v>
      </c>
      <c r="U118" s="65">
        <v>21</v>
      </c>
      <c r="V118" s="65">
        <v>16.329999999999998</v>
      </c>
      <c r="W118" s="65">
        <v>11.666666666666671</v>
      </c>
      <c r="X118" s="66">
        <v>832</v>
      </c>
      <c r="Y118" s="65">
        <v>11.8</v>
      </c>
      <c r="Z118" s="65">
        <v>10</v>
      </c>
      <c r="AA118" s="65">
        <v>1</v>
      </c>
      <c r="AB118" s="65">
        <v>11.7</v>
      </c>
      <c r="AC118" s="65">
        <v>11</v>
      </c>
      <c r="AD118" s="65">
        <v>1.3</v>
      </c>
      <c r="AE118" s="65">
        <v>9.1999999999999993</v>
      </c>
      <c r="AF118" s="65">
        <v>10</v>
      </c>
      <c r="AG118" s="65">
        <v>1.8</v>
      </c>
      <c r="AH118" s="65">
        <v>11.8</v>
      </c>
      <c r="AI118" s="65">
        <v>15</v>
      </c>
      <c r="AJ118" s="65">
        <v>1.2</v>
      </c>
      <c r="AK118" s="65">
        <v>9.6</v>
      </c>
      <c r="AL118" s="65">
        <v>13</v>
      </c>
      <c r="AM118" s="65">
        <v>0.49999999999999989</v>
      </c>
      <c r="AN118" s="65">
        <v>5.71</v>
      </c>
      <c r="AO118" s="65">
        <v>5.57</v>
      </c>
      <c r="AP118" s="65">
        <v>2.52</v>
      </c>
      <c r="AQ118" s="65">
        <v>2.76</v>
      </c>
      <c r="AR118" s="65">
        <v>3.45</v>
      </c>
      <c r="AS118" s="65">
        <v>2.92</v>
      </c>
      <c r="AT118" s="65">
        <v>4.1433333333333247</v>
      </c>
      <c r="AU118" s="65">
        <v>2.92</v>
      </c>
      <c r="AV118" s="65">
        <v>3.6</v>
      </c>
      <c r="AW118" s="65">
        <v>5.24</v>
      </c>
      <c r="AX118" s="65">
        <v>5</v>
      </c>
      <c r="AY118" s="65">
        <v>5.54</v>
      </c>
      <c r="AZ118" s="65">
        <v>5.77</v>
      </c>
      <c r="BA118" s="65">
        <v>7.89</v>
      </c>
      <c r="BB118" s="65"/>
      <c r="BC118" s="65"/>
      <c r="BD118" s="65"/>
      <c r="BE118" s="65">
        <v>4.5362644271883159</v>
      </c>
      <c r="BF118" s="65">
        <v>4.04</v>
      </c>
      <c r="BG118" s="65">
        <v>8.67</v>
      </c>
      <c r="BH118" s="65">
        <v>4.4400000000000004</v>
      </c>
      <c r="BI118" s="65">
        <v>4.7</v>
      </c>
      <c r="BJ118" s="65">
        <v>5.35</v>
      </c>
      <c r="BK118" s="65">
        <v>4.8099999999999996</v>
      </c>
      <c r="BL118" s="65">
        <v>5.73</v>
      </c>
      <c r="BM118" s="65">
        <v>6.4</v>
      </c>
      <c r="BN118" s="65">
        <v>6.25</v>
      </c>
      <c r="BO118" s="65">
        <v>7.6</v>
      </c>
      <c r="BP118" s="65">
        <v>6.17</v>
      </c>
      <c r="BQ118" s="65">
        <v>5.92</v>
      </c>
      <c r="BR118" s="65">
        <v>6.54</v>
      </c>
      <c r="BS118" s="65">
        <v>6.85</v>
      </c>
      <c r="BT118" s="65">
        <v>6.81</v>
      </c>
      <c r="BU118" s="65">
        <v>7.07</v>
      </c>
      <c r="BV118" s="65">
        <v>9.4300000000001596</v>
      </c>
      <c r="BW118" s="65">
        <v>7.55</v>
      </c>
      <c r="BX118" s="65">
        <v>2.25</v>
      </c>
      <c r="BY118" s="65">
        <v>0.37</v>
      </c>
      <c r="BZ118" s="65">
        <v>0.45</v>
      </c>
      <c r="CA118" s="65">
        <v>6.45</v>
      </c>
      <c r="CB118" s="65">
        <v>7.3833333333332156</v>
      </c>
      <c r="CC118" s="65">
        <v>6.81</v>
      </c>
      <c r="CD118" s="65">
        <v>7.8166666666667872</v>
      </c>
      <c r="CE118" s="65">
        <v>11.46</v>
      </c>
      <c r="CF118" s="65">
        <v>0.34</v>
      </c>
      <c r="CG118" s="65">
        <v>8.9149999999999991</v>
      </c>
      <c r="CH118" s="65">
        <v>46.85</v>
      </c>
      <c r="CI118" s="65">
        <v>26.75</v>
      </c>
      <c r="CJ118" s="65">
        <v>2.2999999999999998</v>
      </c>
      <c r="CK118" s="65">
        <v>6.17</v>
      </c>
      <c r="CL118" s="65">
        <v>0.83076158940397482</v>
      </c>
      <c r="CM118" s="65">
        <v>11.8</v>
      </c>
      <c r="CN118" s="65">
        <v>21.36</v>
      </c>
      <c r="CO118" s="65">
        <v>4.6500000000000004</v>
      </c>
      <c r="CP118" s="65">
        <v>4.3600000000000003</v>
      </c>
      <c r="CQ118" s="65">
        <v>3.02</v>
      </c>
      <c r="CR118" s="65">
        <v>2.0800000000000507</v>
      </c>
      <c r="CS118" s="65">
        <v>0.28000000000000003</v>
      </c>
      <c r="CT118" s="65">
        <v>0.26</v>
      </c>
      <c r="CU118" s="65">
        <v>0.52</v>
      </c>
      <c r="CV118" s="65">
        <v>0.17</v>
      </c>
      <c r="CW118" s="65">
        <v>0.39</v>
      </c>
      <c r="CX118" s="65">
        <v>0.37</v>
      </c>
      <c r="CY118" s="65">
        <v>0.54</v>
      </c>
      <c r="CZ118" s="65">
        <v>1.1100000000000001</v>
      </c>
      <c r="DA118" s="65">
        <v>0.89</v>
      </c>
      <c r="DB118" s="65">
        <v>9.85</v>
      </c>
      <c r="DC118" s="65">
        <v>0.98</v>
      </c>
      <c r="DD118" s="65">
        <v>6.9</v>
      </c>
      <c r="DE118" s="65">
        <v>1.1000000000000001</v>
      </c>
      <c r="DF118" s="65">
        <v>8</v>
      </c>
      <c r="DG118" s="65">
        <v>4.0046319749131616</v>
      </c>
      <c r="DH118" s="65">
        <v>5.3970107665782869</v>
      </c>
      <c r="DI118" s="65">
        <v>15.1</v>
      </c>
      <c r="DJ118" s="65">
        <v>8.1</v>
      </c>
      <c r="DK118" s="65">
        <v>11</v>
      </c>
      <c r="DL118" s="65">
        <v>1.0900000000000001</v>
      </c>
      <c r="DM118" s="65">
        <v>7.32</v>
      </c>
      <c r="DN118" s="65">
        <v>32.75</v>
      </c>
      <c r="DO118" s="42"/>
    </row>
    <row r="119" spans="2:119">
      <c r="B119" s="23"/>
      <c r="C119" s="42">
        <v>60</v>
      </c>
      <c r="D119" s="64">
        <f t="shared" si="3"/>
        <v>60.199300000000001</v>
      </c>
      <c r="E119" s="42">
        <v>1993</v>
      </c>
      <c r="F119" s="65">
        <v>72.085033336038592</v>
      </c>
      <c r="G119" s="65">
        <v>46.623093681917211</v>
      </c>
      <c r="H119" s="65">
        <v>1.0905</v>
      </c>
      <c r="I119" s="65">
        <v>12.28</v>
      </c>
      <c r="J119" s="65">
        <v>12.2</v>
      </c>
      <c r="K119" s="65">
        <v>20</v>
      </c>
      <c r="L119" s="65">
        <v>13.44</v>
      </c>
      <c r="M119" s="65">
        <v>12</v>
      </c>
      <c r="N119" s="65">
        <v>34</v>
      </c>
      <c r="O119" s="65">
        <v>18.5</v>
      </c>
      <c r="P119" s="65">
        <v>12.8</v>
      </c>
      <c r="Q119" s="65">
        <v>60</v>
      </c>
      <c r="R119" s="65">
        <v>20</v>
      </c>
      <c r="S119" s="65">
        <v>18.37</v>
      </c>
      <c r="T119" s="65">
        <v>12.8</v>
      </c>
      <c r="U119" s="65">
        <v>23</v>
      </c>
      <c r="V119" s="65">
        <v>16.899999999999999</v>
      </c>
      <c r="W119" s="65">
        <v>12</v>
      </c>
      <c r="X119" s="66">
        <v>864</v>
      </c>
      <c r="Y119" s="65">
        <v>11.9</v>
      </c>
      <c r="Z119" s="65">
        <v>10</v>
      </c>
      <c r="AA119" s="65">
        <v>1</v>
      </c>
      <c r="AB119" s="65">
        <v>11.7</v>
      </c>
      <c r="AC119" s="65">
        <v>10</v>
      </c>
      <c r="AD119" s="65">
        <v>0.9</v>
      </c>
      <c r="AE119" s="65">
        <v>10.3</v>
      </c>
      <c r="AF119" s="65">
        <v>10</v>
      </c>
      <c r="AG119" s="65">
        <v>1.1000000000000001</v>
      </c>
      <c r="AH119" s="65">
        <v>11.2</v>
      </c>
      <c r="AI119" s="65">
        <v>10</v>
      </c>
      <c r="AJ119" s="65">
        <v>1</v>
      </c>
      <c r="AK119" s="65">
        <v>11.5</v>
      </c>
      <c r="AL119" s="65">
        <v>12</v>
      </c>
      <c r="AM119" s="65">
        <v>0.7</v>
      </c>
      <c r="AN119" s="65">
        <v>5.14</v>
      </c>
      <c r="AO119" s="65">
        <v>4.5999999999999996</v>
      </c>
      <c r="AP119" s="65">
        <v>2.68</v>
      </c>
      <c r="AQ119" s="65">
        <v>2.7</v>
      </c>
      <c r="AR119" s="65">
        <v>3.91</v>
      </c>
      <c r="AS119" s="65">
        <v>2.91</v>
      </c>
      <c r="AT119" s="65">
        <v>4.2300000000000004</v>
      </c>
      <c r="AU119" s="65">
        <v>2.99</v>
      </c>
      <c r="AV119" s="65">
        <v>4</v>
      </c>
      <c r="AW119" s="65">
        <v>5.43</v>
      </c>
      <c r="AX119" s="65">
        <v>5.87</v>
      </c>
      <c r="AY119" s="65">
        <v>5.43</v>
      </c>
      <c r="AZ119" s="65">
        <v>6.06</v>
      </c>
      <c r="BA119" s="65">
        <v>7.68</v>
      </c>
      <c r="BB119" s="65"/>
      <c r="BC119" s="65"/>
      <c r="BD119" s="65"/>
      <c r="BE119" s="65">
        <v>3.86</v>
      </c>
      <c r="BF119" s="65">
        <v>4.1100000000000003</v>
      </c>
      <c r="BG119" s="65">
        <v>8.8699999999999992</v>
      </c>
      <c r="BH119" s="65">
        <v>4.45</v>
      </c>
      <c r="BI119" s="65">
        <v>4.76</v>
      </c>
      <c r="BJ119" s="65">
        <v>5.21</v>
      </c>
      <c r="BK119" s="65">
        <v>5.17</v>
      </c>
      <c r="BL119" s="65">
        <v>6.4</v>
      </c>
      <c r="BM119" s="65">
        <v>6.75</v>
      </c>
      <c r="BN119" s="65">
        <v>6.31</v>
      </c>
      <c r="BO119" s="65">
        <v>7.12</v>
      </c>
      <c r="BP119" s="65">
        <v>5.72</v>
      </c>
      <c r="BQ119" s="65">
        <v>6.12</v>
      </c>
      <c r="BR119" s="65">
        <v>7.19</v>
      </c>
      <c r="BS119" s="65">
        <v>7.75</v>
      </c>
      <c r="BT119" s="65">
        <v>7.55</v>
      </c>
      <c r="BU119" s="65">
        <v>7.4</v>
      </c>
      <c r="BV119" s="65">
        <v>9.4300000000001454</v>
      </c>
      <c r="BW119" s="65">
        <v>7.52</v>
      </c>
      <c r="BX119" s="65">
        <v>2.62</v>
      </c>
      <c r="BY119" s="65">
        <v>0.38</v>
      </c>
      <c r="BZ119" s="65">
        <v>0.47</v>
      </c>
      <c r="CA119" s="65">
        <v>6.81</v>
      </c>
      <c r="CB119" s="65">
        <v>7.3833333333332263</v>
      </c>
      <c r="CC119" s="65">
        <v>7.16</v>
      </c>
      <c r="CD119" s="65">
        <v>7.8166666666667766</v>
      </c>
      <c r="CE119" s="65">
        <v>12.5</v>
      </c>
      <c r="CF119" s="65">
        <v>0.34</v>
      </c>
      <c r="CG119" s="65">
        <v>11.33</v>
      </c>
      <c r="CH119" s="65">
        <v>41</v>
      </c>
      <c r="CI119" s="65">
        <v>28.33</v>
      </c>
      <c r="CJ119" s="65">
        <v>3.4</v>
      </c>
      <c r="CK119" s="65">
        <v>4.3</v>
      </c>
      <c r="CL119" s="65">
        <v>0.87430463576159267</v>
      </c>
      <c r="CM119" s="65">
        <v>14.5</v>
      </c>
      <c r="CN119" s="65">
        <v>23.83</v>
      </c>
      <c r="CO119" s="65">
        <v>5.58</v>
      </c>
      <c r="CP119" s="65">
        <v>4.32</v>
      </c>
      <c r="CQ119" s="65">
        <v>2.9</v>
      </c>
      <c r="CR119" s="65">
        <v>2.0800000000000458</v>
      </c>
      <c r="CS119" s="65">
        <v>0.28000000000000003</v>
      </c>
      <c r="CT119" s="65">
        <v>0.27</v>
      </c>
      <c r="CU119" s="65">
        <v>0.65</v>
      </c>
      <c r="CV119" s="65">
        <v>0.19</v>
      </c>
      <c r="CW119" s="65">
        <v>0.46</v>
      </c>
      <c r="CX119" s="65">
        <v>0.49</v>
      </c>
      <c r="CY119" s="65">
        <v>0.68</v>
      </c>
      <c r="CZ119" s="65">
        <v>1.17</v>
      </c>
      <c r="DA119" s="65">
        <v>0.76</v>
      </c>
      <c r="DB119" s="65">
        <v>10.61</v>
      </c>
      <c r="DC119" s="65">
        <v>1.1000000000000001</v>
      </c>
      <c r="DD119" s="65">
        <v>7.1</v>
      </c>
      <c r="DE119" s="65">
        <v>1.45</v>
      </c>
      <c r="DF119" s="65">
        <v>7.6</v>
      </c>
      <c r="DG119" s="65">
        <v>3.37</v>
      </c>
      <c r="DH119" s="65">
        <v>6</v>
      </c>
      <c r="DI119" s="65">
        <v>15.03</v>
      </c>
      <c r="DJ119" s="65">
        <v>8.3000000000000007</v>
      </c>
      <c r="DK119" s="65">
        <v>12</v>
      </c>
      <c r="DL119" s="65">
        <v>1</v>
      </c>
      <c r="DM119" s="65">
        <v>6.38</v>
      </c>
      <c r="DN119" s="65">
        <v>30.6</v>
      </c>
      <c r="DO119" s="42"/>
    </row>
    <row r="120" spans="2:119">
      <c r="B120" s="23"/>
      <c r="C120" s="42">
        <v>60</v>
      </c>
      <c r="D120" s="64">
        <f t="shared" si="3"/>
        <v>60.199399999999997</v>
      </c>
      <c r="E120" s="42">
        <v>1994</v>
      </c>
      <c r="F120" s="65">
        <v>73.584478760110869</v>
      </c>
      <c r="G120" s="65">
        <v>49.23747276688453</v>
      </c>
      <c r="H120" s="65">
        <v>1.1113333333333333</v>
      </c>
      <c r="I120" s="65">
        <v>12.22</v>
      </c>
      <c r="J120" s="65">
        <v>12.2</v>
      </c>
      <c r="K120" s="65">
        <v>20</v>
      </c>
      <c r="L120" s="65">
        <v>13.23</v>
      </c>
      <c r="M120" s="65">
        <v>12.2</v>
      </c>
      <c r="N120" s="65">
        <v>35</v>
      </c>
      <c r="O120" s="65">
        <v>18.45</v>
      </c>
      <c r="P120" s="65">
        <v>12.3</v>
      </c>
      <c r="Q120" s="65">
        <v>67</v>
      </c>
      <c r="R120" s="65">
        <v>21</v>
      </c>
      <c r="S120" s="65">
        <v>18.86</v>
      </c>
      <c r="T120" s="65">
        <v>12</v>
      </c>
      <c r="U120" s="65">
        <v>27</v>
      </c>
      <c r="V120" s="65">
        <v>17.399999999999999</v>
      </c>
      <c r="W120" s="65">
        <v>11.3</v>
      </c>
      <c r="X120" s="66">
        <v>1180</v>
      </c>
      <c r="Y120" s="65">
        <v>12</v>
      </c>
      <c r="Z120" s="65">
        <v>9</v>
      </c>
      <c r="AA120" s="65">
        <v>0.9</v>
      </c>
      <c r="AB120" s="65">
        <v>11.9</v>
      </c>
      <c r="AC120" s="65">
        <v>9</v>
      </c>
      <c r="AD120" s="65">
        <v>0.8</v>
      </c>
      <c r="AE120" s="65">
        <v>9.5</v>
      </c>
      <c r="AF120" s="65">
        <v>9</v>
      </c>
      <c r="AG120" s="65">
        <v>1.1000000000000001</v>
      </c>
      <c r="AH120" s="65">
        <v>12</v>
      </c>
      <c r="AI120" s="65">
        <v>9</v>
      </c>
      <c r="AJ120" s="65">
        <v>0.8</v>
      </c>
      <c r="AK120" s="65">
        <v>11.4</v>
      </c>
      <c r="AL120" s="65">
        <v>12</v>
      </c>
      <c r="AM120" s="65">
        <v>1.3</v>
      </c>
      <c r="AN120" s="65">
        <v>6.1</v>
      </c>
      <c r="AO120" s="65">
        <v>5.47</v>
      </c>
      <c r="AP120" s="65">
        <v>2.75</v>
      </c>
      <c r="AQ120" s="65">
        <v>2.75</v>
      </c>
      <c r="AR120" s="65">
        <v>3.77</v>
      </c>
      <c r="AS120" s="65">
        <v>3.02</v>
      </c>
      <c r="AT120" s="65">
        <v>5.37</v>
      </c>
      <c r="AU120" s="65">
        <v>3.03</v>
      </c>
      <c r="AV120" s="65">
        <v>5.47</v>
      </c>
      <c r="AW120" s="65">
        <v>5.21</v>
      </c>
      <c r="AX120" s="65">
        <v>5.4790589333091164</v>
      </c>
      <c r="AY120" s="65">
        <v>6.02</v>
      </c>
      <c r="AZ120" s="65">
        <v>6.74</v>
      </c>
      <c r="BA120" s="65">
        <v>7.12</v>
      </c>
      <c r="BB120" s="65"/>
      <c r="BC120" s="65"/>
      <c r="BD120" s="65"/>
      <c r="BE120" s="65">
        <v>4.75</v>
      </c>
      <c r="BF120" s="65">
        <v>4.5</v>
      </c>
      <c r="BG120" s="65">
        <v>8.9700000000000006</v>
      </c>
      <c r="BH120" s="65">
        <v>4.28</v>
      </c>
      <c r="BI120" s="65">
        <v>4.79</v>
      </c>
      <c r="BJ120" s="65">
        <v>5.64</v>
      </c>
      <c r="BK120" s="65">
        <v>5.32</v>
      </c>
      <c r="BL120" s="65">
        <v>6.28</v>
      </c>
      <c r="BM120" s="65">
        <v>6.58</v>
      </c>
      <c r="BN120" s="65">
        <v>6.56</v>
      </c>
      <c r="BO120" s="65">
        <v>7.12</v>
      </c>
      <c r="BP120" s="65">
        <v>6</v>
      </c>
      <c r="BQ120" s="65">
        <v>5.67</v>
      </c>
      <c r="BR120" s="65">
        <v>6.44</v>
      </c>
      <c r="BS120" s="65">
        <v>6.67</v>
      </c>
      <c r="BT120" s="65">
        <v>6.56</v>
      </c>
      <c r="BU120" s="65">
        <v>5.58</v>
      </c>
      <c r="BV120" s="65">
        <v>9.4300000000001258</v>
      </c>
      <c r="BW120" s="65">
        <v>4.2699999999999996</v>
      </c>
      <c r="BX120" s="65">
        <v>2.75</v>
      </c>
      <c r="BY120" s="65">
        <v>0.41</v>
      </c>
      <c r="BZ120" s="65">
        <v>0.44</v>
      </c>
      <c r="CA120" s="65">
        <v>6.61</v>
      </c>
      <c r="CB120" s="65">
        <v>7.3833333333332414</v>
      </c>
      <c r="CC120" s="65">
        <v>7.12</v>
      </c>
      <c r="CD120" s="65">
        <v>7.8166666666667615</v>
      </c>
      <c r="CE120" s="65">
        <v>12.02</v>
      </c>
      <c r="CF120" s="65">
        <v>0.38</v>
      </c>
      <c r="CG120" s="65">
        <v>8.8699999999999992</v>
      </c>
      <c r="CH120" s="65">
        <v>42.07</v>
      </c>
      <c r="CI120" s="65">
        <v>20.6</v>
      </c>
      <c r="CJ120" s="65">
        <v>2.58</v>
      </c>
      <c r="CK120" s="65">
        <v>7.6</v>
      </c>
      <c r="CL120" s="65">
        <v>0.90953642384106592</v>
      </c>
      <c r="CM120" s="65">
        <v>15.010295612501</v>
      </c>
      <c r="CN120" s="65">
        <v>25.13</v>
      </c>
      <c r="CO120" s="65">
        <v>5.58</v>
      </c>
      <c r="CP120" s="65">
        <v>4.2699999999999996</v>
      </c>
      <c r="CQ120" s="65">
        <v>2.67</v>
      </c>
      <c r="CR120" s="65">
        <v>2.0800000000000396</v>
      </c>
      <c r="CS120" s="65">
        <v>0.28000000000000003</v>
      </c>
      <c r="CT120" s="65">
        <v>0.28999999999999998</v>
      </c>
      <c r="CU120" s="65">
        <v>0.45</v>
      </c>
      <c r="CV120" s="65">
        <v>0.21</v>
      </c>
      <c r="CW120" s="65">
        <v>0.49</v>
      </c>
      <c r="CX120" s="65">
        <v>0.49</v>
      </c>
      <c r="CY120" s="65">
        <v>0.79</v>
      </c>
      <c r="CZ120" s="65">
        <v>0.95</v>
      </c>
      <c r="DA120" s="65">
        <v>0.78</v>
      </c>
      <c r="DB120" s="65">
        <v>12.57</v>
      </c>
      <c r="DC120" s="65">
        <v>1.3</v>
      </c>
      <c r="DD120" s="65">
        <v>7.9</v>
      </c>
      <c r="DE120" s="65">
        <v>1.51</v>
      </c>
      <c r="DF120" s="65">
        <v>7.3</v>
      </c>
      <c r="DG120" s="65">
        <v>3.7476023450834135</v>
      </c>
      <c r="DH120" s="65">
        <v>7.061561473131869</v>
      </c>
      <c r="DI120" s="65">
        <v>15.09</v>
      </c>
      <c r="DJ120" s="65">
        <v>5.2</v>
      </c>
      <c r="DK120" s="65">
        <v>12</v>
      </c>
      <c r="DL120" s="65">
        <v>0.89</v>
      </c>
      <c r="DM120" s="65">
        <v>6.12</v>
      </c>
      <c r="DN120" s="65">
        <v>36</v>
      </c>
      <c r="DO120" s="42"/>
    </row>
    <row r="121" spans="2:119">
      <c r="B121" s="23"/>
      <c r="C121" s="42">
        <v>60</v>
      </c>
      <c r="D121" s="64">
        <f t="shared" si="3"/>
        <v>60.1995</v>
      </c>
      <c r="E121" s="42">
        <v>1995</v>
      </c>
      <c r="F121" s="65">
        <v>75.111960395163024</v>
      </c>
      <c r="G121" s="65">
        <v>52.287581699346411</v>
      </c>
      <c r="H121" s="65">
        <v>1.1123333333333334</v>
      </c>
      <c r="I121" s="65">
        <v>12.27</v>
      </c>
      <c r="J121" s="65">
        <v>12.3</v>
      </c>
      <c r="K121" s="65">
        <v>21</v>
      </c>
      <c r="L121" s="65">
        <v>13.35</v>
      </c>
      <c r="M121" s="65">
        <v>11.700000000000001</v>
      </c>
      <c r="N121" s="65">
        <v>36</v>
      </c>
      <c r="O121" s="65">
        <v>16.399999999999999</v>
      </c>
      <c r="P121" s="65">
        <v>11.962427745664741</v>
      </c>
      <c r="Q121" s="65">
        <v>50.02312138728324</v>
      </c>
      <c r="R121" s="65">
        <v>20</v>
      </c>
      <c r="S121" s="65">
        <v>18.32</v>
      </c>
      <c r="T121" s="65">
        <v>12.1</v>
      </c>
      <c r="U121" s="65">
        <v>24</v>
      </c>
      <c r="V121" s="65">
        <v>17.091249999999999</v>
      </c>
      <c r="W121" s="65">
        <v>11.149999999999999</v>
      </c>
      <c r="X121" s="66">
        <v>1070</v>
      </c>
      <c r="Y121" s="65">
        <v>12.1</v>
      </c>
      <c r="Z121" s="65">
        <v>10</v>
      </c>
      <c r="AA121" s="65">
        <v>0.7</v>
      </c>
      <c r="AB121" s="65">
        <v>11.6</v>
      </c>
      <c r="AC121" s="65">
        <v>12</v>
      </c>
      <c r="AD121" s="65">
        <v>0.6</v>
      </c>
      <c r="AE121" s="65">
        <v>10.199999999999999</v>
      </c>
      <c r="AF121" s="65">
        <v>11.75</v>
      </c>
      <c r="AG121" s="65">
        <v>1.1714285714285715</v>
      </c>
      <c r="AH121" s="65">
        <v>11.3</v>
      </c>
      <c r="AI121" s="65">
        <v>11</v>
      </c>
      <c r="AJ121" s="65">
        <v>0.7</v>
      </c>
      <c r="AK121" s="65">
        <v>11.4</v>
      </c>
      <c r="AL121" s="65">
        <v>10</v>
      </c>
      <c r="AM121" s="65">
        <v>0.5</v>
      </c>
      <c r="AN121" s="65">
        <v>5.67</v>
      </c>
      <c r="AO121" s="65">
        <v>5.15</v>
      </c>
      <c r="AP121" s="65">
        <v>2.74</v>
      </c>
      <c r="AQ121" s="65">
        <v>2.82</v>
      </c>
      <c r="AR121" s="65">
        <v>3.72</v>
      </c>
      <c r="AS121" s="65">
        <v>3.12</v>
      </c>
      <c r="AT121" s="65">
        <v>3.5</v>
      </c>
      <c r="AU121" s="65">
        <v>3.04</v>
      </c>
      <c r="AV121" s="65">
        <v>3.85</v>
      </c>
      <c r="AW121" s="65">
        <v>5.92</v>
      </c>
      <c r="AX121" s="65">
        <v>5.126706266581909</v>
      </c>
      <c r="AY121" s="65">
        <v>6</v>
      </c>
      <c r="AZ121" s="65">
        <v>6.7</v>
      </c>
      <c r="BA121" s="65">
        <v>8.43</v>
      </c>
      <c r="BB121" s="65"/>
      <c r="BC121" s="65"/>
      <c r="BD121" s="65"/>
      <c r="BE121" s="65">
        <v>4.3825112308675056</v>
      </c>
      <c r="BF121" s="65">
        <v>4.3814613955644672</v>
      </c>
      <c r="BG121" s="65">
        <v>9.69</v>
      </c>
      <c r="BH121" s="65">
        <v>4.2</v>
      </c>
      <c r="BI121" s="65">
        <v>5.2</v>
      </c>
      <c r="BJ121" s="65">
        <v>5.56</v>
      </c>
      <c r="BK121" s="65">
        <v>5.46</v>
      </c>
      <c r="BL121" s="65">
        <v>6.7</v>
      </c>
      <c r="BM121" s="65">
        <v>6.77</v>
      </c>
      <c r="BN121" s="65">
        <v>7.2</v>
      </c>
      <c r="BO121" s="65">
        <v>7.4326666666666661</v>
      </c>
      <c r="BP121" s="65">
        <v>6.2242857142857142</v>
      </c>
      <c r="BQ121" s="65">
        <v>6.83</v>
      </c>
      <c r="BR121" s="65">
        <v>6.81</v>
      </c>
      <c r="BS121" s="65">
        <v>7.55</v>
      </c>
      <c r="BT121" s="65">
        <v>7.58</v>
      </c>
      <c r="BU121" s="65">
        <v>7.83</v>
      </c>
      <c r="BV121" s="65">
        <v>9.4300000000001027</v>
      </c>
      <c r="BW121" s="65">
        <v>7.88</v>
      </c>
      <c r="BX121" s="65">
        <v>2.5</v>
      </c>
      <c r="BY121" s="65">
        <v>0.39</v>
      </c>
      <c r="BZ121" s="65">
        <v>0.43</v>
      </c>
      <c r="CA121" s="65">
        <v>6.85</v>
      </c>
      <c r="CB121" s="65">
        <v>7.3833333333332565</v>
      </c>
      <c r="CC121" s="65">
        <v>7.25</v>
      </c>
      <c r="CD121" s="65">
        <v>7.8166666666667455</v>
      </c>
      <c r="CE121" s="65">
        <v>11.921904761904756</v>
      </c>
      <c r="CF121" s="65">
        <v>0.37</v>
      </c>
      <c r="CG121" s="65" t="s">
        <v>202</v>
      </c>
      <c r="CH121" s="65">
        <v>47.5</v>
      </c>
      <c r="CI121" s="65">
        <v>23.425000000000001</v>
      </c>
      <c r="CJ121" s="65">
        <v>3</v>
      </c>
      <c r="CK121" s="65">
        <v>5.2599672519401972</v>
      </c>
      <c r="CL121" s="65">
        <v>0.9095364238410697</v>
      </c>
      <c r="CM121" s="65">
        <v>16</v>
      </c>
      <c r="CN121" s="65">
        <v>24.09</v>
      </c>
      <c r="CO121" s="65">
        <v>5.66</v>
      </c>
      <c r="CP121" s="65">
        <v>4.5999999999999996</v>
      </c>
      <c r="CQ121" s="65">
        <v>2.8</v>
      </c>
      <c r="CR121" s="65">
        <v>2.0800000000000329</v>
      </c>
      <c r="CS121" s="65">
        <v>0.3</v>
      </c>
      <c r="CT121" s="65">
        <v>0.28000000000000003</v>
      </c>
      <c r="CU121" s="65">
        <v>0.32</v>
      </c>
      <c r="CV121" s="65">
        <v>0.21</v>
      </c>
      <c r="CW121" s="65">
        <v>0.45</v>
      </c>
      <c r="CX121" s="65">
        <v>0.48</v>
      </c>
      <c r="CY121" s="65">
        <v>0.66</v>
      </c>
      <c r="CZ121" s="65">
        <v>1.1000000000000001</v>
      </c>
      <c r="DA121" s="65">
        <v>0.74</v>
      </c>
      <c r="DB121" s="65">
        <v>11.42</v>
      </c>
      <c r="DC121" s="65">
        <v>1.1000000000000001</v>
      </c>
      <c r="DD121" s="65">
        <v>6.8</v>
      </c>
      <c r="DE121" s="65">
        <v>1.5296659779100941</v>
      </c>
      <c r="DF121" s="65">
        <v>7.2290709503768422</v>
      </c>
      <c r="DG121" s="65">
        <v>4.2539078355847471</v>
      </c>
      <c r="DH121" s="65">
        <v>7.25378725199554</v>
      </c>
      <c r="DI121" s="65">
        <v>14.91</v>
      </c>
      <c r="DJ121" s="65">
        <v>6</v>
      </c>
      <c r="DK121" s="65">
        <v>12</v>
      </c>
      <c r="DL121" s="65">
        <v>0.92</v>
      </c>
      <c r="DM121" s="65">
        <v>6.5</v>
      </c>
      <c r="DN121" s="65">
        <v>32.683645893601195</v>
      </c>
      <c r="DO121" s="42"/>
    </row>
    <row r="122" spans="2:119">
      <c r="B122" s="23"/>
      <c r="C122" s="42">
        <v>60</v>
      </c>
      <c r="D122" s="64">
        <f t="shared" si="3"/>
        <v>60.199599999999997</v>
      </c>
      <c r="E122" s="42">
        <v>1996</v>
      </c>
      <c r="F122" s="65">
        <v>76.71051628436588</v>
      </c>
      <c r="G122" s="65">
        <v>54.466230936819173</v>
      </c>
      <c r="H122" s="65">
        <v>1.2318333333333331</v>
      </c>
      <c r="I122" s="65">
        <v>12.43</v>
      </c>
      <c r="J122" s="65">
        <v>12.3</v>
      </c>
      <c r="K122" s="65">
        <v>21</v>
      </c>
      <c r="L122" s="65">
        <v>12.92</v>
      </c>
      <c r="M122" s="65">
        <v>12.1</v>
      </c>
      <c r="N122" s="65">
        <v>34</v>
      </c>
      <c r="O122" s="65">
        <v>21.61</v>
      </c>
      <c r="P122" s="65">
        <v>12.46849710982659</v>
      </c>
      <c r="Q122" s="65">
        <v>51.080924855491332</v>
      </c>
      <c r="R122" s="65">
        <v>22</v>
      </c>
      <c r="S122" s="65">
        <v>18.86</v>
      </c>
      <c r="T122" s="65">
        <v>12</v>
      </c>
      <c r="U122" s="65">
        <v>25</v>
      </c>
      <c r="V122" s="65">
        <v>18.3</v>
      </c>
      <c r="W122" s="65">
        <v>11</v>
      </c>
      <c r="X122" s="66">
        <v>960</v>
      </c>
      <c r="Y122" s="65">
        <v>12.1</v>
      </c>
      <c r="Z122" s="65">
        <v>11</v>
      </c>
      <c r="AA122" s="65">
        <v>0.8</v>
      </c>
      <c r="AB122" s="65">
        <v>12.1</v>
      </c>
      <c r="AC122" s="65">
        <v>11</v>
      </c>
      <c r="AD122" s="65">
        <v>0.7</v>
      </c>
      <c r="AE122" s="65">
        <v>9.3000000000000007</v>
      </c>
      <c r="AF122" s="65">
        <v>11</v>
      </c>
      <c r="AG122" s="65">
        <v>0.7</v>
      </c>
      <c r="AH122" s="65">
        <v>11.7</v>
      </c>
      <c r="AI122" s="65">
        <v>22</v>
      </c>
      <c r="AJ122" s="65">
        <v>0.7</v>
      </c>
      <c r="AK122" s="65">
        <v>13.5</v>
      </c>
      <c r="AL122" s="65">
        <v>12</v>
      </c>
      <c r="AM122" s="65">
        <v>1.5500000000000003</v>
      </c>
      <c r="AN122" s="65">
        <v>5.63</v>
      </c>
      <c r="AO122" s="65">
        <v>5.18</v>
      </c>
      <c r="AP122" s="65">
        <v>2.82</v>
      </c>
      <c r="AQ122" s="65">
        <v>2.88</v>
      </c>
      <c r="AR122" s="65">
        <v>4.3499999999999996</v>
      </c>
      <c r="AS122" s="65">
        <v>3.15</v>
      </c>
      <c r="AT122" s="65">
        <v>4.16</v>
      </c>
      <c r="AU122" s="65">
        <v>3.2</v>
      </c>
      <c r="AV122" s="65">
        <v>4.12</v>
      </c>
      <c r="AW122" s="65">
        <v>5.32</v>
      </c>
      <c r="AX122" s="65">
        <v>5.0796086664850435</v>
      </c>
      <c r="AY122" s="65">
        <v>6.2</v>
      </c>
      <c r="AZ122" s="65">
        <v>6.81</v>
      </c>
      <c r="BA122" s="65">
        <v>8.48</v>
      </c>
      <c r="BB122" s="65"/>
      <c r="BC122" s="65"/>
      <c r="BD122" s="65"/>
      <c r="BE122" s="65">
        <v>4.5640490670280318</v>
      </c>
      <c r="BF122" s="65">
        <v>4.5351148844756342</v>
      </c>
      <c r="BG122" s="65">
        <v>9.23</v>
      </c>
      <c r="BH122" s="65">
        <v>5.5</v>
      </c>
      <c r="BI122" s="65">
        <v>5.21</v>
      </c>
      <c r="BJ122" s="65">
        <v>5.18</v>
      </c>
      <c r="BK122" s="65">
        <v>5.34</v>
      </c>
      <c r="BL122" s="65">
        <v>6.72</v>
      </c>
      <c r="BM122" s="65">
        <v>7.44</v>
      </c>
      <c r="BN122" s="65">
        <v>7.31</v>
      </c>
      <c r="BO122" s="65">
        <v>7.6237777777777769</v>
      </c>
      <c r="BP122" s="65">
        <v>5.3</v>
      </c>
      <c r="BQ122" s="65">
        <v>8.0500000000000007</v>
      </c>
      <c r="BR122" s="65">
        <v>8.31</v>
      </c>
      <c r="BS122" s="65">
        <v>7.67</v>
      </c>
      <c r="BT122" s="65">
        <v>8.25</v>
      </c>
      <c r="BU122" s="65">
        <v>7.98</v>
      </c>
      <c r="BV122" s="65">
        <v>9.4300000000000779</v>
      </c>
      <c r="BW122" s="65">
        <v>8.15</v>
      </c>
      <c r="BX122" s="65">
        <v>2.6</v>
      </c>
      <c r="BY122" s="65">
        <v>0.48</v>
      </c>
      <c r="BZ122" s="65">
        <v>0.49</v>
      </c>
      <c r="CA122" s="65">
        <v>7.02</v>
      </c>
      <c r="CB122" s="65">
        <v>7.3833333333332725</v>
      </c>
      <c r="CC122" s="65">
        <v>7.31</v>
      </c>
      <c r="CD122" s="65">
        <v>7.8166666666667277</v>
      </c>
      <c r="CE122" s="65">
        <v>11.823809523809516</v>
      </c>
      <c r="CF122" s="65">
        <v>0.42</v>
      </c>
      <c r="CG122" s="65" t="s">
        <v>202</v>
      </c>
      <c r="CH122" s="65">
        <v>52.14</v>
      </c>
      <c r="CI122" s="65">
        <v>26.25</v>
      </c>
      <c r="CJ122" s="65">
        <v>2.64</v>
      </c>
      <c r="CK122" s="65">
        <v>2.5</v>
      </c>
      <c r="CL122" s="65">
        <v>0.90953642384107303</v>
      </c>
      <c r="CM122" s="65">
        <v>14.911314207550701</v>
      </c>
      <c r="CN122" s="65">
        <v>23.78</v>
      </c>
      <c r="CO122" s="65">
        <v>5.09</v>
      </c>
      <c r="CP122" s="65">
        <v>4.58</v>
      </c>
      <c r="CQ122" s="65">
        <v>3.13</v>
      </c>
      <c r="CR122" s="65">
        <v>2.0800000000000258</v>
      </c>
      <c r="CS122" s="65">
        <v>0.28999999999999998</v>
      </c>
      <c r="CT122" s="65">
        <v>0.28999999999999998</v>
      </c>
      <c r="CU122" s="65">
        <v>0.73</v>
      </c>
      <c r="CV122" s="65">
        <v>0.21</v>
      </c>
      <c r="CW122" s="65">
        <v>0.53</v>
      </c>
      <c r="CX122" s="65">
        <v>0.47</v>
      </c>
      <c r="CY122" s="65">
        <v>0.68</v>
      </c>
      <c r="CZ122" s="65">
        <v>1.1599999999999999</v>
      </c>
      <c r="DA122" s="65">
        <v>0.67</v>
      </c>
      <c r="DB122" s="65">
        <v>12.21</v>
      </c>
      <c r="DC122" s="65">
        <v>1.1200000000000001</v>
      </c>
      <c r="DD122" s="65">
        <v>7.5</v>
      </c>
      <c r="DE122" s="65">
        <v>1.33</v>
      </c>
      <c r="DF122" s="65">
        <v>7.8</v>
      </c>
      <c r="DG122" s="65">
        <v>5.043028997255572</v>
      </c>
      <c r="DH122" s="65">
        <v>7.853587534850293</v>
      </c>
      <c r="DI122" s="65">
        <v>18</v>
      </c>
      <c r="DJ122" s="65">
        <v>7.1</v>
      </c>
      <c r="DK122" s="65">
        <v>17</v>
      </c>
      <c r="DL122" s="65">
        <v>1</v>
      </c>
      <c r="DM122" s="65">
        <v>6.65</v>
      </c>
      <c r="DN122" s="65">
        <v>36.25</v>
      </c>
      <c r="DO122" s="42"/>
    </row>
    <row r="123" spans="2:119">
      <c r="B123" s="23"/>
      <c r="C123" s="42">
        <v>60</v>
      </c>
      <c r="D123" s="64">
        <f t="shared" si="3"/>
        <v>60.1997</v>
      </c>
      <c r="E123" s="42">
        <v>1997</v>
      </c>
      <c r="F123" s="65">
        <v>78.034612423976384</v>
      </c>
      <c r="G123" s="65">
        <v>55.846042120551921</v>
      </c>
      <c r="H123" s="65">
        <v>1.1761666666666666</v>
      </c>
      <c r="I123" s="65">
        <v>12.83</v>
      </c>
      <c r="J123" s="65">
        <v>12.7</v>
      </c>
      <c r="K123" s="65">
        <v>20</v>
      </c>
      <c r="L123" s="65">
        <v>13.41</v>
      </c>
      <c r="M123" s="65">
        <v>12.4</v>
      </c>
      <c r="N123" s="65">
        <v>38</v>
      </c>
      <c r="O123" s="65">
        <v>19.87</v>
      </c>
      <c r="P123" s="65">
        <v>13.154624277456646</v>
      </c>
      <c r="Q123" s="65">
        <v>55.520231213872833</v>
      </c>
      <c r="R123" s="65">
        <v>23</v>
      </c>
      <c r="S123" s="65">
        <v>19.489999999999998</v>
      </c>
      <c r="T123" s="65">
        <v>11.600000000000001</v>
      </c>
      <c r="U123" s="65">
        <v>25</v>
      </c>
      <c r="V123" s="65">
        <v>18</v>
      </c>
      <c r="W123" s="65">
        <v>11.600000000000001</v>
      </c>
      <c r="X123" s="66">
        <v>580</v>
      </c>
      <c r="Y123" s="65">
        <v>12.5</v>
      </c>
      <c r="Z123" s="65">
        <v>11</v>
      </c>
      <c r="AA123" s="65">
        <v>1</v>
      </c>
      <c r="AB123" s="65">
        <v>11.8</v>
      </c>
      <c r="AC123" s="65">
        <v>11</v>
      </c>
      <c r="AD123" s="65">
        <v>0.9</v>
      </c>
      <c r="AE123" s="65">
        <v>9.1</v>
      </c>
      <c r="AF123" s="65">
        <v>9</v>
      </c>
      <c r="AG123" s="65">
        <v>0.8</v>
      </c>
      <c r="AH123" s="65">
        <v>12.1</v>
      </c>
      <c r="AI123" s="65">
        <v>10</v>
      </c>
      <c r="AJ123" s="65">
        <v>0.7</v>
      </c>
      <c r="AK123" s="65">
        <v>11.7</v>
      </c>
      <c r="AL123" s="65">
        <v>11</v>
      </c>
      <c r="AM123" s="65">
        <v>2.6</v>
      </c>
      <c r="AN123" s="65">
        <v>6.57</v>
      </c>
      <c r="AO123" s="65">
        <v>6.12</v>
      </c>
      <c r="AP123" s="65">
        <v>2.82</v>
      </c>
      <c r="AQ123" s="65">
        <v>2.85</v>
      </c>
      <c r="AR123" s="65">
        <v>4.2300000000000004</v>
      </c>
      <c r="AS123" s="65">
        <v>3.12</v>
      </c>
      <c r="AT123" s="65">
        <v>4.3600000000000003</v>
      </c>
      <c r="AU123" s="65">
        <v>3.05</v>
      </c>
      <c r="AV123" s="65">
        <v>4.1500000000000004</v>
      </c>
      <c r="AW123" s="65">
        <v>5.48</v>
      </c>
      <c r="AX123" s="65">
        <v>5.17</v>
      </c>
      <c r="AY123" s="65">
        <v>6.35</v>
      </c>
      <c r="AZ123" s="65">
        <v>6.88</v>
      </c>
      <c r="BA123" s="65">
        <v>9.36</v>
      </c>
      <c r="BB123" s="65"/>
      <c r="BC123" s="65"/>
      <c r="BD123" s="65"/>
      <c r="BE123" s="65">
        <v>4.83</v>
      </c>
      <c r="BF123" s="65">
        <v>5.33</v>
      </c>
      <c r="BG123" s="65">
        <v>9.5</v>
      </c>
      <c r="BH123" s="65">
        <v>5.6</v>
      </c>
      <c r="BI123" s="65">
        <v>5.05</v>
      </c>
      <c r="BJ123" s="65">
        <v>5.44</v>
      </c>
      <c r="BK123" s="65">
        <v>5.69</v>
      </c>
      <c r="BL123" s="65">
        <v>7.25</v>
      </c>
      <c r="BM123" s="65">
        <v>8.23</v>
      </c>
      <c r="BN123" s="65">
        <v>7.48</v>
      </c>
      <c r="BO123" s="65">
        <v>6.63</v>
      </c>
      <c r="BP123" s="65">
        <v>6.42</v>
      </c>
      <c r="BQ123" s="65">
        <v>6.15</v>
      </c>
      <c r="BR123" s="65">
        <v>8.34</v>
      </c>
      <c r="BS123" s="65">
        <v>8.9700000000000006</v>
      </c>
      <c r="BT123" s="65">
        <v>9.0399999999999991</v>
      </c>
      <c r="BU123" s="65">
        <v>8.0299999999999994</v>
      </c>
      <c r="BV123" s="65">
        <v>9.4300000000000512</v>
      </c>
      <c r="BW123" s="65">
        <v>8</v>
      </c>
      <c r="BX123" s="65">
        <v>2.4500000000000002</v>
      </c>
      <c r="BY123" s="65">
        <v>0.54</v>
      </c>
      <c r="BZ123" s="65">
        <v>0.49</v>
      </c>
      <c r="CA123" s="65">
        <v>6.93</v>
      </c>
      <c r="CB123" s="65">
        <v>7.3833333333332902</v>
      </c>
      <c r="CC123" s="65">
        <v>7.07</v>
      </c>
      <c r="CD123" s="65">
        <v>7.8166666666667064</v>
      </c>
      <c r="CE123" s="65">
        <v>11.725714285714275</v>
      </c>
      <c r="CF123" s="65">
        <v>0.56000000000000005</v>
      </c>
      <c r="CG123" s="65" t="s">
        <v>202</v>
      </c>
      <c r="CH123" s="65">
        <v>47.86</v>
      </c>
      <c r="CI123" s="65" t="s">
        <v>202</v>
      </c>
      <c r="CJ123" s="65">
        <v>2.38</v>
      </c>
      <c r="CK123" s="65">
        <v>4.5099975742177918</v>
      </c>
      <c r="CL123" s="65">
        <v>0.90953642384107614</v>
      </c>
      <c r="CM123" s="65">
        <v>14.416454180800919</v>
      </c>
      <c r="CN123" s="65">
        <v>23.26</v>
      </c>
      <c r="CO123" s="65">
        <v>5.4</v>
      </c>
      <c r="CP123" s="65">
        <v>4.62</v>
      </c>
      <c r="CQ123" s="65">
        <v>2.98</v>
      </c>
      <c r="CR123" s="65">
        <v>2.0800000000000178</v>
      </c>
      <c r="CS123" s="65">
        <v>0.28999999999999998</v>
      </c>
      <c r="CT123" s="65">
        <v>0.28000000000000003</v>
      </c>
      <c r="CU123" s="65">
        <v>0.69283731700100959</v>
      </c>
      <c r="CV123" s="65">
        <v>0.21</v>
      </c>
      <c r="CW123" s="65">
        <v>0.47</v>
      </c>
      <c r="CX123" s="65">
        <v>0.48</v>
      </c>
      <c r="CY123" s="65">
        <v>0.71</v>
      </c>
      <c r="CZ123" s="65">
        <v>1.05</v>
      </c>
      <c r="DA123" s="65">
        <v>0.86</v>
      </c>
      <c r="DB123" s="65">
        <v>12.7</v>
      </c>
      <c r="DC123" s="65">
        <v>1.08</v>
      </c>
      <c r="DD123" s="65">
        <v>7.6</v>
      </c>
      <c r="DE123" s="65">
        <v>1.6129453758525161</v>
      </c>
      <c r="DF123" s="65">
        <v>8.4884882403905397</v>
      </c>
      <c r="DG123" s="65">
        <v>6</v>
      </c>
      <c r="DH123" s="65">
        <v>7.3</v>
      </c>
      <c r="DI123" s="65">
        <v>17.29</v>
      </c>
      <c r="DJ123" s="65">
        <v>5.4</v>
      </c>
      <c r="DK123" s="65">
        <v>12.6</v>
      </c>
      <c r="DL123" s="65">
        <v>0.9</v>
      </c>
      <c r="DM123" s="65">
        <v>8.6300000000000008</v>
      </c>
      <c r="DN123" s="65">
        <v>31.75</v>
      </c>
      <c r="DO123" s="42"/>
    </row>
    <row r="124" spans="2:119">
      <c r="B124" s="23"/>
      <c r="C124" s="42">
        <v>60</v>
      </c>
      <c r="D124" s="64">
        <f t="shared" si="3"/>
        <v>60.199800000000003</v>
      </c>
      <c r="E124" s="42">
        <v>1998</v>
      </c>
      <c r="F124" s="65">
        <v>78.633701984914566</v>
      </c>
      <c r="G124" s="65">
        <v>57.62527233115469</v>
      </c>
      <c r="H124" s="65">
        <v>1.0395000000000001</v>
      </c>
      <c r="I124" s="65">
        <v>12.82</v>
      </c>
      <c r="J124" s="65">
        <v>12.7</v>
      </c>
      <c r="K124" s="65">
        <v>21</v>
      </c>
      <c r="L124" s="65">
        <v>13.84</v>
      </c>
      <c r="M124" s="65">
        <v>12.4</v>
      </c>
      <c r="N124" s="65">
        <v>36</v>
      </c>
      <c r="O124" s="65">
        <v>19.96</v>
      </c>
      <c r="P124" s="65">
        <v>14.7</v>
      </c>
      <c r="Q124" s="65">
        <v>70</v>
      </c>
      <c r="R124" s="65">
        <v>22</v>
      </c>
      <c r="S124" s="65">
        <v>19</v>
      </c>
      <c r="T124" s="65">
        <v>12.9</v>
      </c>
      <c r="U124" s="65">
        <v>27</v>
      </c>
      <c r="V124" s="65">
        <v>18.3</v>
      </c>
      <c r="W124" s="65">
        <v>11.899999999999999</v>
      </c>
      <c r="X124" s="66">
        <v>1180</v>
      </c>
      <c r="Y124" s="65">
        <v>12.4</v>
      </c>
      <c r="Z124" s="65">
        <v>12</v>
      </c>
      <c r="AA124" s="65">
        <v>1</v>
      </c>
      <c r="AB124" s="65">
        <v>12</v>
      </c>
      <c r="AC124" s="65">
        <v>11</v>
      </c>
      <c r="AD124" s="65">
        <v>0.8</v>
      </c>
      <c r="AE124" s="65">
        <v>11</v>
      </c>
      <c r="AF124" s="65">
        <v>18</v>
      </c>
      <c r="AG124" s="65">
        <v>1.5</v>
      </c>
      <c r="AH124" s="65">
        <v>11.8</v>
      </c>
      <c r="AI124" s="65">
        <v>16</v>
      </c>
      <c r="AJ124" s="65">
        <v>1.3</v>
      </c>
      <c r="AK124" s="65">
        <v>11.5</v>
      </c>
      <c r="AL124" s="65">
        <v>11</v>
      </c>
      <c r="AM124" s="65">
        <v>0.7</v>
      </c>
      <c r="AN124" s="65">
        <v>6.38</v>
      </c>
      <c r="AO124" s="65">
        <v>6.75</v>
      </c>
      <c r="AP124" s="65">
        <v>2.99</v>
      </c>
      <c r="AQ124" s="65">
        <v>3.05</v>
      </c>
      <c r="AR124" s="65">
        <v>5.32</v>
      </c>
      <c r="AS124" s="65">
        <v>3.19</v>
      </c>
      <c r="AT124" s="65">
        <v>4.0599999999999996</v>
      </c>
      <c r="AU124" s="65">
        <v>3.28</v>
      </c>
      <c r="AV124" s="65">
        <v>4.0199999999999996</v>
      </c>
      <c r="AW124" s="65">
        <v>5.98</v>
      </c>
      <c r="AX124" s="65">
        <v>5.5975448632582143</v>
      </c>
      <c r="AY124" s="65">
        <v>6.33</v>
      </c>
      <c r="AZ124" s="65">
        <v>6.92</v>
      </c>
      <c r="BA124" s="65">
        <v>8.8699999999999992</v>
      </c>
      <c r="BB124" s="65"/>
      <c r="BC124" s="65"/>
      <c r="BD124" s="65"/>
      <c r="BE124" s="65">
        <v>4.75</v>
      </c>
      <c r="BF124" s="65">
        <v>5</v>
      </c>
      <c r="BG124" s="65">
        <v>9.8000000000000007</v>
      </c>
      <c r="BH124" s="65">
        <v>5.32</v>
      </c>
      <c r="BI124" s="65">
        <v>5.16</v>
      </c>
      <c r="BJ124" s="65">
        <v>5.71</v>
      </c>
      <c r="BK124" s="65">
        <v>6.02</v>
      </c>
      <c r="BL124" s="65">
        <v>7.36</v>
      </c>
      <c r="BM124" s="65">
        <v>7.69</v>
      </c>
      <c r="BN124" s="65">
        <v>7.64</v>
      </c>
      <c r="BO124" s="65">
        <v>7.63</v>
      </c>
      <c r="BP124" s="65">
        <v>6.88</v>
      </c>
      <c r="BQ124" s="65">
        <v>7.21</v>
      </c>
      <c r="BR124" s="65">
        <v>8.7799999999999994</v>
      </c>
      <c r="BS124" s="65">
        <v>8.89</v>
      </c>
      <c r="BT124" s="65">
        <v>9.0399999999999991</v>
      </c>
      <c r="BU124" s="65">
        <v>7.8</v>
      </c>
      <c r="BV124" s="65">
        <v>9.4300000000000264</v>
      </c>
      <c r="BW124" s="65">
        <v>7.94</v>
      </c>
      <c r="BX124" s="65">
        <v>2.71</v>
      </c>
      <c r="BY124" s="65">
        <v>0.47</v>
      </c>
      <c r="BZ124" s="65">
        <v>0.46</v>
      </c>
      <c r="CA124" s="65">
        <v>7.03</v>
      </c>
      <c r="CB124" s="65">
        <v>7.3833333333333115</v>
      </c>
      <c r="CC124" s="65">
        <v>7.46</v>
      </c>
      <c r="CD124" s="65">
        <v>7.816666666666686</v>
      </c>
      <c r="CE124" s="65">
        <v>11.627619047619037</v>
      </c>
      <c r="CF124" s="65">
        <v>0.41</v>
      </c>
      <c r="CG124" s="65" t="s">
        <v>202</v>
      </c>
      <c r="CH124" s="65">
        <v>50</v>
      </c>
      <c r="CI124" s="65" t="s">
        <v>202</v>
      </c>
      <c r="CJ124" s="65">
        <v>2.56</v>
      </c>
      <c r="CK124" s="65">
        <v>4.38</v>
      </c>
      <c r="CL124" s="65">
        <v>0.90953642384107869</v>
      </c>
      <c r="CM124" s="65">
        <v>12.4</v>
      </c>
      <c r="CN124" s="65">
        <v>23.04</v>
      </c>
      <c r="CO124" s="65">
        <v>5.13</v>
      </c>
      <c r="CP124" s="65">
        <v>4.42</v>
      </c>
      <c r="CQ124" s="65">
        <v>2.52</v>
      </c>
      <c r="CR124" s="65">
        <v>2.080000000000009</v>
      </c>
      <c r="CS124" s="65">
        <v>0.31</v>
      </c>
      <c r="CT124" s="65">
        <v>0.27</v>
      </c>
      <c r="CU124" s="65">
        <v>0.73</v>
      </c>
      <c r="CV124" s="65">
        <v>0.23</v>
      </c>
      <c r="CW124" s="65">
        <v>0.52</v>
      </c>
      <c r="CX124" s="65">
        <v>0.57999999999999996</v>
      </c>
      <c r="CY124" s="65">
        <v>0.8</v>
      </c>
      <c r="CZ124" s="65">
        <v>1.0693970269144699</v>
      </c>
      <c r="DA124" s="65">
        <v>0.79</v>
      </c>
      <c r="DB124" s="65">
        <v>12.69</v>
      </c>
      <c r="DC124" s="65">
        <v>1.1599999999999999</v>
      </c>
      <c r="DD124" s="65">
        <v>6.5</v>
      </c>
      <c r="DE124" s="65">
        <v>1.45</v>
      </c>
      <c r="DF124" s="65">
        <v>10.6</v>
      </c>
      <c r="DG124" s="65">
        <v>5.9711515835614239</v>
      </c>
      <c r="DH124" s="65">
        <v>9.2317144329757692</v>
      </c>
      <c r="DI124" s="65">
        <v>14.29</v>
      </c>
      <c r="DJ124" s="65">
        <v>6.2</v>
      </c>
      <c r="DK124" s="65">
        <v>12</v>
      </c>
      <c r="DL124" s="65">
        <v>0.81</v>
      </c>
      <c r="DM124" s="65">
        <v>7.4</v>
      </c>
      <c r="DN124" s="65">
        <v>53.33</v>
      </c>
      <c r="DO124" s="42"/>
    </row>
    <row r="125" spans="2:119">
      <c r="B125" s="23"/>
      <c r="C125" s="42">
        <v>60</v>
      </c>
      <c r="D125" s="64">
        <f t="shared" si="3"/>
        <v>60.1999</v>
      </c>
      <c r="E125" s="42">
        <v>1999</v>
      </c>
      <c r="F125" s="65">
        <v>79.789334926970596</v>
      </c>
      <c r="G125" s="65">
        <v>58.968772694262896</v>
      </c>
      <c r="H125" s="65">
        <v>1.1225000000000001</v>
      </c>
      <c r="I125" s="65">
        <v>12.74</v>
      </c>
      <c r="J125" s="65">
        <v>12.8</v>
      </c>
      <c r="K125" s="65">
        <v>20</v>
      </c>
      <c r="L125" s="65">
        <v>13.57</v>
      </c>
      <c r="M125" s="65">
        <v>13.700000000000001</v>
      </c>
      <c r="N125" s="65">
        <v>34</v>
      </c>
      <c r="O125" s="65">
        <v>20.46</v>
      </c>
      <c r="P125" s="65">
        <v>13.888888888888889</v>
      </c>
      <c r="Q125" s="65">
        <v>62.698412698412696</v>
      </c>
      <c r="R125" s="65">
        <v>23</v>
      </c>
      <c r="S125" s="65">
        <v>18.63</v>
      </c>
      <c r="T125" s="65">
        <v>13.900000000000002</v>
      </c>
      <c r="U125" s="65">
        <v>23</v>
      </c>
      <c r="V125" s="65">
        <v>22</v>
      </c>
      <c r="W125" s="65">
        <v>12</v>
      </c>
      <c r="X125" s="66">
        <v>1080</v>
      </c>
      <c r="Y125" s="65">
        <v>12.2</v>
      </c>
      <c r="Z125" s="65">
        <v>12</v>
      </c>
      <c r="AA125" s="65">
        <v>1.5</v>
      </c>
      <c r="AB125" s="65">
        <v>12.4</v>
      </c>
      <c r="AC125" s="65">
        <v>14</v>
      </c>
      <c r="AD125" s="65">
        <v>0.7</v>
      </c>
      <c r="AE125" s="65">
        <v>11.4</v>
      </c>
      <c r="AF125" s="65">
        <v>21</v>
      </c>
      <c r="AG125" s="65">
        <v>2</v>
      </c>
      <c r="AH125" s="65">
        <v>13</v>
      </c>
      <c r="AI125" s="65">
        <v>18</v>
      </c>
      <c r="AJ125" s="65">
        <v>1.5</v>
      </c>
      <c r="AK125" s="65">
        <v>16</v>
      </c>
      <c r="AL125" s="65">
        <v>12</v>
      </c>
      <c r="AM125" s="65">
        <v>2.8</v>
      </c>
      <c r="AN125" s="65">
        <v>5.07</v>
      </c>
      <c r="AO125" s="65">
        <v>5.88</v>
      </c>
      <c r="AP125" s="65">
        <v>2.96</v>
      </c>
      <c r="AQ125" s="65">
        <v>2.96</v>
      </c>
      <c r="AR125" s="65">
        <v>4.59</v>
      </c>
      <c r="AS125" s="65">
        <v>3.27</v>
      </c>
      <c r="AT125" s="65">
        <v>4.1500000000000004</v>
      </c>
      <c r="AU125" s="65">
        <v>3.31</v>
      </c>
      <c r="AV125" s="65">
        <v>3.97</v>
      </c>
      <c r="AW125" s="65">
        <v>5.91</v>
      </c>
      <c r="AX125" s="65">
        <v>5.79857457706105</v>
      </c>
      <c r="AY125" s="65">
        <v>6.18</v>
      </c>
      <c r="AZ125" s="65">
        <v>7.42</v>
      </c>
      <c r="BA125" s="65">
        <v>9.43</v>
      </c>
      <c r="BB125" s="65"/>
      <c r="BC125" s="65"/>
      <c r="BD125" s="65"/>
      <c r="BE125" s="65">
        <v>3.7</v>
      </c>
      <c r="BF125" s="65">
        <v>4.17</v>
      </c>
      <c r="BG125" s="65">
        <v>9.5</v>
      </c>
      <c r="BH125" s="65">
        <v>4.67</v>
      </c>
      <c r="BI125" s="65">
        <v>5.84</v>
      </c>
      <c r="BJ125" s="65">
        <v>6.06</v>
      </c>
      <c r="BK125" s="65">
        <v>6.29</v>
      </c>
      <c r="BL125" s="65">
        <v>7.5</v>
      </c>
      <c r="BM125" s="65">
        <v>8.18</v>
      </c>
      <c r="BN125" s="65">
        <v>7.95</v>
      </c>
      <c r="BO125" s="65">
        <v>8.2100000000000009</v>
      </c>
      <c r="BP125" s="65">
        <v>5.83</v>
      </c>
      <c r="BQ125" s="65">
        <v>9.74</v>
      </c>
      <c r="BR125" s="65">
        <v>9.1</v>
      </c>
      <c r="BS125" s="65">
        <v>9.0399999999999991</v>
      </c>
      <c r="BT125" s="65">
        <v>9.3699999999999992</v>
      </c>
      <c r="BU125" s="65">
        <v>7.78</v>
      </c>
      <c r="BV125" s="65">
        <v>8.76</v>
      </c>
      <c r="BW125" s="65">
        <v>8.24</v>
      </c>
      <c r="BX125" s="65">
        <v>2.5499999999999998</v>
      </c>
      <c r="BY125" s="65">
        <v>0.42</v>
      </c>
      <c r="BZ125" s="65">
        <v>0.49</v>
      </c>
      <c r="CA125" s="65">
        <v>7.03</v>
      </c>
      <c r="CB125" s="65">
        <v>7.82</v>
      </c>
      <c r="CC125" s="65">
        <v>7.26</v>
      </c>
      <c r="CD125" s="65">
        <v>7.88</v>
      </c>
      <c r="CE125" s="65">
        <v>11.529523809523798</v>
      </c>
      <c r="CF125" s="65">
        <v>0.41</v>
      </c>
      <c r="CG125" s="65" t="s">
        <v>202</v>
      </c>
      <c r="CH125" s="65">
        <v>51.79</v>
      </c>
      <c r="CI125" s="65" t="s">
        <v>202</v>
      </c>
      <c r="CJ125" s="65">
        <v>2.84</v>
      </c>
      <c r="CK125" s="65">
        <v>4.6598482693219552</v>
      </c>
      <c r="CL125" s="65">
        <v>0.90953642384108124</v>
      </c>
      <c r="CM125" s="65">
        <v>15.709125358378063</v>
      </c>
      <c r="CN125" s="65">
        <v>22.32</v>
      </c>
      <c r="CO125" s="65">
        <v>5.36</v>
      </c>
      <c r="CP125" s="65">
        <v>4.42</v>
      </c>
      <c r="CQ125" s="65">
        <v>2.87</v>
      </c>
      <c r="CR125" s="65">
        <v>1.94</v>
      </c>
      <c r="CS125" s="65">
        <v>0.32</v>
      </c>
      <c r="CT125" s="65">
        <v>0.31</v>
      </c>
      <c r="CU125" s="65">
        <v>0.91012576553639013</v>
      </c>
      <c r="CV125" s="65">
        <v>0.23</v>
      </c>
      <c r="CW125" s="65">
        <v>0.51</v>
      </c>
      <c r="CX125" s="65">
        <v>0.53</v>
      </c>
      <c r="CY125" s="65">
        <v>0.74</v>
      </c>
      <c r="CZ125" s="65">
        <v>1.0643710980253291</v>
      </c>
      <c r="DA125" s="65">
        <v>0.95</v>
      </c>
      <c r="DB125" s="65">
        <v>14.28</v>
      </c>
      <c r="DC125" s="65">
        <v>1.28</v>
      </c>
      <c r="DD125" s="65">
        <v>7.9</v>
      </c>
      <c r="DE125" s="65">
        <v>1.5514579433284974</v>
      </c>
      <c r="DF125" s="65">
        <v>9.2527880652163361</v>
      </c>
      <c r="DG125" s="65">
        <v>5.7335886465752388</v>
      </c>
      <c r="DH125" s="65">
        <v>8.9335585129579549</v>
      </c>
      <c r="DI125" s="65">
        <v>24.5</v>
      </c>
      <c r="DJ125" s="65">
        <v>8.3000000000000007</v>
      </c>
      <c r="DK125" s="65">
        <v>12.7</v>
      </c>
      <c r="DL125" s="65">
        <v>1</v>
      </c>
      <c r="DM125" s="65">
        <v>7.63</v>
      </c>
      <c r="DN125" s="65">
        <v>51.25</v>
      </c>
      <c r="DO125" s="42"/>
    </row>
    <row r="126" spans="2:119">
      <c r="B126" s="23"/>
      <c r="C126" s="42">
        <v>60</v>
      </c>
      <c r="D126" s="64">
        <f t="shared" si="3"/>
        <v>60.2</v>
      </c>
      <c r="E126" s="42">
        <v>2000</v>
      </c>
      <c r="F126" s="65">
        <v>81.775479136386338</v>
      </c>
      <c r="G126" s="65">
        <v>60.602759622367472</v>
      </c>
      <c r="H126" s="65">
        <v>1.4666666666666668</v>
      </c>
      <c r="I126" s="65">
        <v>13.37</v>
      </c>
      <c r="J126" s="65">
        <v>13.100000000000001</v>
      </c>
      <c r="K126" s="65">
        <v>21</v>
      </c>
      <c r="L126" s="65">
        <v>13.9</v>
      </c>
      <c r="M126" s="65">
        <v>12.6</v>
      </c>
      <c r="N126" s="65">
        <v>34</v>
      </c>
      <c r="O126" s="65">
        <v>20.309999999999999</v>
      </c>
      <c r="P126" s="65">
        <v>17</v>
      </c>
      <c r="Q126" s="65">
        <v>85</v>
      </c>
      <c r="R126" s="65">
        <v>22</v>
      </c>
      <c r="S126" s="65">
        <v>19.72</v>
      </c>
      <c r="T126" s="65">
        <v>12.4</v>
      </c>
      <c r="U126" s="65">
        <v>26</v>
      </c>
      <c r="V126" s="65">
        <v>15.67</v>
      </c>
      <c r="W126" s="65">
        <v>12.7</v>
      </c>
      <c r="X126" s="66">
        <v>960</v>
      </c>
      <c r="Y126" s="65">
        <v>12.9</v>
      </c>
      <c r="Z126" s="65">
        <v>11</v>
      </c>
      <c r="AA126" s="65">
        <v>1.2</v>
      </c>
      <c r="AB126" s="65">
        <v>12.3</v>
      </c>
      <c r="AC126" s="65">
        <v>12</v>
      </c>
      <c r="AD126" s="65">
        <v>1</v>
      </c>
      <c r="AE126" s="65">
        <v>10.7</v>
      </c>
      <c r="AF126" s="65">
        <v>12</v>
      </c>
      <c r="AG126" s="65">
        <v>0.8</v>
      </c>
      <c r="AH126" s="65">
        <v>12.5</v>
      </c>
      <c r="AI126" s="65">
        <v>12</v>
      </c>
      <c r="AJ126" s="65">
        <v>1.1000000000000001</v>
      </c>
      <c r="AK126" s="65">
        <v>13.5</v>
      </c>
      <c r="AL126" s="65">
        <v>12.6</v>
      </c>
      <c r="AM126" s="65">
        <v>0.8</v>
      </c>
      <c r="AN126" s="65">
        <v>6.12</v>
      </c>
      <c r="AO126" s="65">
        <v>5.45</v>
      </c>
      <c r="AP126" s="65">
        <v>3.12</v>
      </c>
      <c r="AQ126" s="65">
        <v>3.18</v>
      </c>
      <c r="AR126" s="65">
        <v>5.1012500000000003</v>
      </c>
      <c r="AS126" s="65">
        <v>3.37</v>
      </c>
      <c r="AT126" s="65">
        <v>3.96</v>
      </c>
      <c r="AU126" s="65">
        <v>3.45</v>
      </c>
      <c r="AV126" s="65">
        <v>4.5</v>
      </c>
      <c r="AW126" s="65">
        <v>6.88</v>
      </c>
      <c r="AX126" s="65">
        <v>5.8711689633239903</v>
      </c>
      <c r="AY126" s="65">
        <v>7</v>
      </c>
      <c r="AZ126" s="65">
        <v>7.64</v>
      </c>
      <c r="BA126" s="65">
        <v>9.8000000000000007</v>
      </c>
      <c r="BB126" s="65"/>
      <c r="BC126" s="65"/>
      <c r="BD126" s="65"/>
      <c r="BE126" s="65">
        <v>4.2679805557413832</v>
      </c>
      <c r="BF126" s="65">
        <v>4.7670312603079239</v>
      </c>
      <c r="BG126" s="65">
        <v>9.75</v>
      </c>
      <c r="BH126" s="65">
        <v>5.9305646375809271</v>
      </c>
      <c r="BI126" s="65">
        <v>6.25</v>
      </c>
      <c r="BJ126" s="65">
        <v>7.38</v>
      </c>
      <c r="BK126" s="65">
        <v>6.56</v>
      </c>
      <c r="BL126" s="65">
        <v>7.3</v>
      </c>
      <c r="BM126" s="65">
        <v>9.07</v>
      </c>
      <c r="BN126" s="65">
        <v>9.0299999999999994</v>
      </c>
      <c r="BO126" s="65">
        <v>6.75</v>
      </c>
      <c r="BP126" s="65">
        <v>7.6148285534008338</v>
      </c>
      <c r="BQ126" s="65">
        <v>11</v>
      </c>
      <c r="BR126" s="65">
        <v>10.28</v>
      </c>
      <c r="BS126" s="65">
        <v>9.94</v>
      </c>
      <c r="BT126" s="65">
        <v>10.88</v>
      </c>
      <c r="BU126" s="65">
        <v>8.1300000000000008</v>
      </c>
      <c r="BV126" s="65">
        <v>9.39</v>
      </c>
      <c r="BW126" s="65">
        <v>8.4700000000000006</v>
      </c>
      <c r="BX126" s="65">
        <v>3</v>
      </c>
      <c r="BY126" s="65">
        <v>0.45</v>
      </c>
      <c r="BZ126" s="65">
        <v>0.5</v>
      </c>
      <c r="CA126" s="65">
        <v>7.21</v>
      </c>
      <c r="CB126" s="65">
        <v>8.1199999999999992</v>
      </c>
      <c r="CC126" s="65">
        <v>7.62</v>
      </c>
      <c r="CD126" s="65">
        <v>7.92</v>
      </c>
      <c r="CE126" s="65">
        <v>11.431428571428564</v>
      </c>
      <c r="CF126" s="65">
        <v>0.42</v>
      </c>
      <c r="CG126" s="65" t="s">
        <v>202</v>
      </c>
      <c r="CH126" s="65">
        <v>50</v>
      </c>
      <c r="CI126" s="65" t="s">
        <v>202</v>
      </c>
      <c r="CJ126" s="65">
        <v>3.3</v>
      </c>
      <c r="CK126" s="65">
        <v>4.6163632053105763</v>
      </c>
      <c r="CL126" s="65">
        <v>0.90953642384108369</v>
      </c>
      <c r="CM126" s="65">
        <v>18.5</v>
      </c>
      <c r="CN126" s="65">
        <v>21.44</v>
      </c>
      <c r="CO126" s="65">
        <v>5.14</v>
      </c>
      <c r="CP126" s="65">
        <v>4.4400000000000004</v>
      </c>
      <c r="CQ126" s="65">
        <v>3.32</v>
      </c>
      <c r="CR126" s="65">
        <v>2.2200000000000002</v>
      </c>
      <c r="CS126" s="65">
        <v>0.33</v>
      </c>
      <c r="CT126" s="65">
        <v>0.28999999999999998</v>
      </c>
      <c r="CU126" s="65">
        <v>0.92821480818628266</v>
      </c>
      <c r="CV126" s="65">
        <v>0.23</v>
      </c>
      <c r="CW126" s="65">
        <v>0.5</v>
      </c>
      <c r="CX126" s="65">
        <v>0.53</v>
      </c>
      <c r="CY126" s="65">
        <v>0.81</v>
      </c>
      <c r="CZ126" s="65">
        <v>1.0593451691361881</v>
      </c>
      <c r="DA126" s="65">
        <v>1.04</v>
      </c>
      <c r="DB126" s="65">
        <v>14.17</v>
      </c>
      <c r="DC126" s="65">
        <v>1.18</v>
      </c>
      <c r="DD126" s="65">
        <v>7.2</v>
      </c>
      <c r="DE126" s="65">
        <v>1.5910482076390529</v>
      </c>
      <c r="DF126" s="65">
        <v>8.6943748883477241</v>
      </c>
      <c r="DG126" s="65">
        <v>5.7097429041095307</v>
      </c>
      <c r="DH126" s="65">
        <v>7.9459740705987283</v>
      </c>
      <c r="DI126" s="65">
        <v>18.059999999999999</v>
      </c>
      <c r="DJ126" s="65">
        <v>6.2</v>
      </c>
      <c r="DK126" s="65">
        <v>11.583535746883374</v>
      </c>
      <c r="DL126" s="65">
        <v>1.1266113135193798</v>
      </c>
      <c r="DM126" s="65">
        <v>6.8035450824511114</v>
      </c>
      <c r="DN126" s="65">
        <v>36.25</v>
      </c>
      <c r="DO126" s="42"/>
    </row>
    <row r="127" spans="2:119">
      <c r="B127" s="23"/>
      <c r="C127" s="42">
        <v>60</v>
      </c>
      <c r="D127" s="64">
        <f t="shared" si="3"/>
        <v>60.200099999999999</v>
      </c>
      <c r="E127" s="42">
        <v>2001</v>
      </c>
      <c r="F127" s="65">
        <v>83.352884901516674</v>
      </c>
      <c r="G127" s="65">
        <v>62.563543936092955</v>
      </c>
      <c r="H127" s="65">
        <v>1.4433333333333334</v>
      </c>
      <c r="I127" s="65">
        <v>13.29</v>
      </c>
      <c r="J127" s="65">
        <v>13.200000000000001</v>
      </c>
      <c r="K127" s="65">
        <v>21</v>
      </c>
      <c r="L127" s="65">
        <v>14.07</v>
      </c>
      <c r="M127" s="65">
        <v>12.9</v>
      </c>
      <c r="N127" s="65">
        <v>34</v>
      </c>
      <c r="O127" s="65">
        <v>20.67</v>
      </c>
      <c r="P127" s="65">
        <v>12.7</v>
      </c>
      <c r="Q127" s="65">
        <v>40</v>
      </c>
      <c r="R127" s="65">
        <v>22</v>
      </c>
      <c r="S127" s="65">
        <v>19.2</v>
      </c>
      <c r="T127" s="65">
        <v>13.3</v>
      </c>
      <c r="U127" s="65">
        <v>24</v>
      </c>
      <c r="V127" s="65">
        <v>19.79</v>
      </c>
      <c r="W127" s="65">
        <v>13.8</v>
      </c>
      <c r="X127" s="66">
        <v>830</v>
      </c>
      <c r="Y127" s="65">
        <v>12.8</v>
      </c>
      <c r="Z127" s="65">
        <v>13</v>
      </c>
      <c r="AA127" s="65">
        <v>1</v>
      </c>
      <c r="AB127" s="65">
        <v>12.2</v>
      </c>
      <c r="AC127" s="65">
        <v>12</v>
      </c>
      <c r="AD127" s="65">
        <v>0.9</v>
      </c>
      <c r="AE127" s="65">
        <v>9.9</v>
      </c>
      <c r="AF127" s="65">
        <v>11</v>
      </c>
      <c r="AG127" s="65">
        <v>0.9</v>
      </c>
      <c r="AH127" s="65">
        <v>11.7</v>
      </c>
      <c r="AI127" s="65">
        <v>12</v>
      </c>
      <c r="AJ127" s="65">
        <v>1</v>
      </c>
      <c r="AK127" s="65">
        <v>14.3</v>
      </c>
      <c r="AL127" s="65">
        <v>10</v>
      </c>
      <c r="AM127" s="65">
        <v>0.8</v>
      </c>
      <c r="AN127" s="65">
        <v>6.18</v>
      </c>
      <c r="AO127" s="65">
        <v>6.34</v>
      </c>
      <c r="AP127" s="65">
        <v>3.36</v>
      </c>
      <c r="AQ127" s="65">
        <v>3.37</v>
      </c>
      <c r="AR127" s="65">
        <v>4.71</v>
      </c>
      <c r="AS127" s="65">
        <v>3.58</v>
      </c>
      <c r="AT127" s="65">
        <v>4.62</v>
      </c>
      <c r="AU127" s="65">
        <v>3.65</v>
      </c>
      <c r="AV127" s="65">
        <v>4.53</v>
      </c>
      <c r="AW127" s="65">
        <v>6.66</v>
      </c>
      <c r="AX127" s="65">
        <v>5.7828130676276324</v>
      </c>
      <c r="AY127" s="65">
        <v>6.61</v>
      </c>
      <c r="AZ127" s="65">
        <v>8.0299999999999994</v>
      </c>
      <c r="BA127" s="65">
        <v>9.75</v>
      </c>
      <c r="BB127" s="65"/>
      <c r="BC127" s="65"/>
      <c r="BD127" s="65"/>
      <c r="BE127" s="65">
        <v>4.5999999999999996</v>
      </c>
      <c r="BF127" s="65">
        <v>4.8012487504128325</v>
      </c>
      <c r="BG127" s="65">
        <v>9.14</v>
      </c>
      <c r="BH127" s="65">
        <v>6.6167819831099948</v>
      </c>
      <c r="BI127" s="65">
        <v>6.02</v>
      </c>
      <c r="BJ127" s="65">
        <v>7.07</v>
      </c>
      <c r="BK127" s="65">
        <v>7.03</v>
      </c>
      <c r="BL127" s="65">
        <v>8.5399999999999991</v>
      </c>
      <c r="BM127" s="65">
        <v>8.93</v>
      </c>
      <c r="BN127" s="65">
        <v>8.81</v>
      </c>
      <c r="BO127" s="65">
        <v>9.6226325341792602</v>
      </c>
      <c r="BP127" s="65">
        <v>8.0164643945144967</v>
      </c>
      <c r="BQ127" s="65">
        <v>9.4600000000000009</v>
      </c>
      <c r="BR127" s="65">
        <v>10.17</v>
      </c>
      <c r="BS127" s="65">
        <v>10.81</v>
      </c>
      <c r="BT127" s="65">
        <v>10.54</v>
      </c>
      <c r="BU127" s="65">
        <v>8.0299999999999994</v>
      </c>
      <c r="BV127" s="65">
        <v>9.34</v>
      </c>
      <c r="BW127" s="65">
        <v>8.64</v>
      </c>
      <c r="BX127" s="65">
        <v>2.63</v>
      </c>
      <c r="BY127" s="65">
        <v>0.43</v>
      </c>
      <c r="BZ127" s="65">
        <v>0.53</v>
      </c>
      <c r="CA127" s="65">
        <v>7.35</v>
      </c>
      <c r="CB127" s="65">
        <v>7.92</v>
      </c>
      <c r="CC127" s="65">
        <v>7.58</v>
      </c>
      <c r="CD127" s="65">
        <v>8.35</v>
      </c>
      <c r="CE127" s="65">
        <v>12.7</v>
      </c>
      <c r="CF127" s="65">
        <v>0.45</v>
      </c>
      <c r="CG127" s="65" t="s">
        <v>202</v>
      </c>
      <c r="CH127" s="65">
        <v>52</v>
      </c>
      <c r="CI127" s="65" t="s">
        <v>202</v>
      </c>
      <c r="CJ127" s="65">
        <v>2.59</v>
      </c>
      <c r="CK127" s="65">
        <v>4.5728781412991975</v>
      </c>
      <c r="CL127" s="65">
        <v>0.90953642384108591</v>
      </c>
      <c r="CM127" s="65">
        <v>17.7791726110894</v>
      </c>
      <c r="CN127" s="65">
        <v>23.21</v>
      </c>
      <c r="CO127" s="65">
        <v>6.01</v>
      </c>
      <c r="CP127" s="65">
        <v>4.84</v>
      </c>
      <c r="CQ127" s="65">
        <v>2.76</v>
      </c>
      <c r="CR127" s="65">
        <v>2.0099999999999998</v>
      </c>
      <c r="CS127" s="65">
        <v>0.33</v>
      </c>
      <c r="CT127" s="65">
        <v>0.3</v>
      </c>
      <c r="CU127" s="65">
        <v>0.73</v>
      </c>
      <c r="CV127" s="65">
        <v>0.22</v>
      </c>
      <c r="CW127" s="65">
        <v>0.51</v>
      </c>
      <c r="CX127" s="65">
        <v>0.56000000000000005</v>
      </c>
      <c r="CY127" s="65">
        <v>0.72529752585474427</v>
      </c>
      <c r="CZ127" s="65">
        <v>1.1000000000000001</v>
      </c>
      <c r="DA127" s="65">
        <v>0.88</v>
      </c>
      <c r="DB127" s="65">
        <v>14.17</v>
      </c>
      <c r="DC127" s="65">
        <v>1.31</v>
      </c>
      <c r="DD127" s="65">
        <v>7.8</v>
      </c>
      <c r="DE127" s="65">
        <v>1.67</v>
      </c>
      <c r="DF127" s="65">
        <v>9.3000000000000007</v>
      </c>
      <c r="DG127" s="65">
        <v>5.6938457424657258</v>
      </c>
      <c r="DH127" s="65">
        <v>7.2875844423592469</v>
      </c>
      <c r="DI127" s="65">
        <v>20.170000000000002</v>
      </c>
      <c r="DJ127" s="65">
        <v>7.7</v>
      </c>
      <c r="DK127" s="65">
        <v>11.7</v>
      </c>
      <c r="DL127" s="65">
        <v>1.08</v>
      </c>
      <c r="DM127" s="65">
        <v>5.7</v>
      </c>
      <c r="DN127" s="65">
        <v>38.33</v>
      </c>
      <c r="DO127" s="42"/>
    </row>
    <row r="128" spans="2:119">
      <c r="B128" s="23"/>
      <c r="C128" s="42">
        <v>60</v>
      </c>
      <c r="D128" s="64">
        <f t="shared" si="3"/>
        <v>60.200200000000002</v>
      </c>
      <c r="E128" s="42">
        <v>2002</v>
      </c>
      <c r="F128" s="65">
        <v>84.474579272386549</v>
      </c>
      <c r="G128" s="65">
        <v>64.306463326071167</v>
      </c>
      <c r="H128" s="65">
        <v>1.3233333333333335</v>
      </c>
      <c r="I128" s="65">
        <v>13.25</v>
      </c>
      <c r="J128" s="65">
        <v>13.200000000000001</v>
      </c>
      <c r="K128" s="65">
        <v>22</v>
      </c>
      <c r="L128" s="65">
        <v>14.01</v>
      </c>
      <c r="M128" s="65">
        <v>12.9</v>
      </c>
      <c r="N128" s="65">
        <v>34</v>
      </c>
      <c r="O128" s="65">
        <v>19.62</v>
      </c>
      <c r="P128" s="65">
        <v>16.7</v>
      </c>
      <c r="Q128" s="65">
        <v>85</v>
      </c>
      <c r="R128" s="65">
        <v>24</v>
      </c>
      <c r="S128" s="65">
        <v>19.52</v>
      </c>
      <c r="T128" s="65">
        <v>13.200000000000001</v>
      </c>
      <c r="U128" s="65">
        <v>29</v>
      </c>
      <c r="V128" s="65">
        <v>17.54</v>
      </c>
      <c r="W128" s="65">
        <v>13.100000000000001</v>
      </c>
      <c r="X128" s="66">
        <v>670</v>
      </c>
      <c r="Y128" s="65">
        <v>12.7</v>
      </c>
      <c r="Z128" s="65">
        <v>11</v>
      </c>
      <c r="AA128" s="65">
        <v>0.8</v>
      </c>
      <c r="AB128" s="65">
        <v>12.6</v>
      </c>
      <c r="AC128" s="65">
        <v>12</v>
      </c>
      <c r="AD128" s="65">
        <v>0.3</v>
      </c>
      <c r="AE128" s="65">
        <v>9.9</v>
      </c>
      <c r="AF128" s="65">
        <v>11</v>
      </c>
      <c r="AG128" s="65">
        <v>0.3</v>
      </c>
      <c r="AH128" s="65">
        <v>12.7</v>
      </c>
      <c r="AI128" s="65">
        <v>16</v>
      </c>
      <c r="AJ128" s="65">
        <v>0.3</v>
      </c>
      <c r="AK128" s="65">
        <v>19.600000000000001</v>
      </c>
      <c r="AL128" s="65">
        <v>13</v>
      </c>
      <c r="AM128" s="65">
        <v>0.5</v>
      </c>
      <c r="AN128" s="65">
        <v>6.13</v>
      </c>
      <c r="AO128" s="65">
        <v>6.74</v>
      </c>
      <c r="AP128" s="65">
        <v>3.35</v>
      </c>
      <c r="AQ128" s="65">
        <v>3.38</v>
      </c>
      <c r="AR128" s="65">
        <v>5.17</v>
      </c>
      <c r="AS128" s="65">
        <v>3.52</v>
      </c>
      <c r="AT128" s="65">
        <v>5.04</v>
      </c>
      <c r="AU128" s="65">
        <v>3.6</v>
      </c>
      <c r="AV128" s="65">
        <v>4.6025</v>
      </c>
      <c r="AW128" s="65">
        <v>6.38</v>
      </c>
      <c r="AX128" s="65">
        <v>5.7516857578969134</v>
      </c>
      <c r="AY128" s="65">
        <v>5.91</v>
      </c>
      <c r="AZ128" s="65">
        <v>7</v>
      </c>
      <c r="BA128" s="65">
        <v>9.5</v>
      </c>
      <c r="BB128" s="65"/>
      <c r="BC128" s="65"/>
      <c r="BD128" s="65"/>
      <c r="BE128" s="65">
        <v>4.7936536725644059</v>
      </c>
      <c r="BF128" s="65">
        <v>4.6838237359830268</v>
      </c>
      <c r="BG128" s="65">
        <v>9.2200000000000006</v>
      </c>
      <c r="BH128" s="65">
        <v>6.8985933230090595</v>
      </c>
      <c r="BI128" s="65">
        <v>5.66</v>
      </c>
      <c r="BJ128" s="65">
        <v>5.58</v>
      </c>
      <c r="BK128" s="65">
        <v>7.55</v>
      </c>
      <c r="BL128" s="65">
        <v>9.39</v>
      </c>
      <c r="BM128" s="65">
        <v>9.39</v>
      </c>
      <c r="BN128" s="65">
        <v>9.5399999999999991</v>
      </c>
      <c r="BO128" s="65">
        <v>10.22064971809422</v>
      </c>
      <c r="BP128" s="65">
        <v>6.83</v>
      </c>
      <c r="BQ128" s="65">
        <v>9.66</v>
      </c>
      <c r="BR128" s="65">
        <v>10.69</v>
      </c>
      <c r="BS128" s="65">
        <v>11.31</v>
      </c>
      <c r="BT128" s="65">
        <v>10.78</v>
      </c>
      <c r="BU128" s="65">
        <v>8.5299999999999994</v>
      </c>
      <c r="BV128" s="65">
        <v>8.5</v>
      </c>
      <c r="BW128" s="65">
        <v>8.66</v>
      </c>
      <c r="BX128" s="65">
        <v>2.74</v>
      </c>
      <c r="BY128" s="65">
        <v>0.56000000000000005</v>
      </c>
      <c r="BZ128" s="65">
        <v>0.52</v>
      </c>
      <c r="CA128" s="65">
        <v>7.64</v>
      </c>
      <c r="CB128" s="65">
        <v>8.0500000000000007</v>
      </c>
      <c r="CC128" s="65">
        <v>7.65</v>
      </c>
      <c r="CD128" s="65">
        <v>8.57</v>
      </c>
      <c r="CE128" s="65">
        <v>11.5</v>
      </c>
      <c r="CF128" s="65">
        <v>0.51</v>
      </c>
      <c r="CG128" s="65" t="s">
        <v>202</v>
      </c>
      <c r="CH128" s="65">
        <v>48</v>
      </c>
      <c r="CI128" s="65" t="s">
        <v>202</v>
      </c>
      <c r="CJ128" s="65">
        <v>2.34</v>
      </c>
      <c r="CK128" s="65">
        <v>4.5293930772878168</v>
      </c>
      <c r="CL128" s="65">
        <v>0.90953642384108757</v>
      </c>
      <c r="CM128" s="65">
        <v>18.061688659473816</v>
      </c>
      <c r="CN128" s="65">
        <v>24.91</v>
      </c>
      <c r="CO128" s="65">
        <v>5.89</v>
      </c>
      <c r="CP128" s="65">
        <v>4.8099999999999996</v>
      </c>
      <c r="CQ128" s="65">
        <v>2.9</v>
      </c>
      <c r="CR128" s="65">
        <v>2.25</v>
      </c>
      <c r="CS128" s="65">
        <v>0.35</v>
      </c>
      <c r="CT128" s="65">
        <v>0.31</v>
      </c>
      <c r="CU128" s="65">
        <v>0.62</v>
      </c>
      <c r="CV128" s="65">
        <v>0.26</v>
      </c>
      <c r="CW128" s="65">
        <v>0.52</v>
      </c>
      <c r="CX128" s="65">
        <v>0.53</v>
      </c>
      <c r="CY128" s="65">
        <v>0.65</v>
      </c>
      <c r="CZ128" s="65">
        <v>0.98077217172847586</v>
      </c>
      <c r="DA128" s="65">
        <v>0.89</v>
      </c>
      <c r="DB128" s="65">
        <v>15.467499999999999</v>
      </c>
      <c r="DC128" s="65">
        <v>1.3474999999999999</v>
      </c>
      <c r="DD128" s="65">
        <v>8.5</v>
      </c>
      <c r="DE128" s="65">
        <v>1.8582762669294672</v>
      </c>
      <c r="DF128" s="65">
        <v>7.4691603030522522</v>
      </c>
      <c r="DG128" s="65">
        <v>5.6858971616438279</v>
      </c>
      <c r="DH128" s="65">
        <v>6.9583896282395123</v>
      </c>
      <c r="DI128" s="65">
        <v>19.212407407407404</v>
      </c>
      <c r="DJ128" s="65">
        <v>7.1518518518518528</v>
      </c>
      <c r="DK128" s="65">
        <v>11.411721147761092</v>
      </c>
      <c r="DL128" s="65">
        <v>1.1338655534386692</v>
      </c>
      <c r="DM128" s="65">
        <v>7.25</v>
      </c>
      <c r="DN128" s="65">
        <v>49</v>
      </c>
      <c r="DO128" s="42"/>
    </row>
    <row r="129" spans="2:119">
      <c r="B129" s="23"/>
      <c r="C129" s="42">
        <v>60</v>
      </c>
      <c r="D129" s="64">
        <f t="shared" si="3"/>
        <v>60.200299999999999</v>
      </c>
      <c r="E129" s="42">
        <v>2003</v>
      </c>
      <c r="F129" s="65">
        <v>86.147652459193779</v>
      </c>
      <c r="G129" s="65">
        <v>65.831517792302108</v>
      </c>
      <c r="H129" s="65">
        <v>1.4648333333333334</v>
      </c>
      <c r="I129" s="65">
        <v>13.51</v>
      </c>
      <c r="J129" s="65">
        <v>13.4</v>
      </c>
      <c r="K129" s="65">
        <v>21</v>
      </c>
      <c r="L129" s="65">
        <v>14.06</v>
      </c>
      <c r="M129" s="65">
        <v>13</v>
      </c>
      <c r="N129" s="65">
        <v>35</v>
      </c>
      <c r="O129" s="65">
        <v>18</v>
      </c>
      <c r="P129" s="65">
        <v>15.2</v>
      </c>
      <c r="Q129" s="65">
        <v>75</v>
      </c>
      <c r="R129" s="65">
        <v>24</v>
      </c>
      <c r="S129" s="65">
        <v>19.28</v>
      </c>
      <c r="T129" s="65">
        <v>13.8</v>
      </c>
      <c r="U129" s="65">
        <v>27</v>
      </c>
      <c r="V129" s="65">
        <v>18.63</v>
      </c>
      <c r="W129" s="65">
        <v>13.700000000000001</v>
      </c>
      <c r="X129" s="66">
        <v>640</v>
      </c>
      <c r="Y129" s="65">
        <v>13.1</v>
      </c>
      <c r="Z129" s="65">
        <v>14</v>
      </c>
      <c r="AA129" s="65">
        <v>1.5</v>
      </c>
      <c r="AB129" s="65">
        <v>17.899999999999999</v>
      </c>
      <c r="AC129" s="65">
        <v>14</v>
      </c>
      <c r="AD129" s="65">
        <v>1.1000000000000001</v>
      </c>
      <c r="AE129" s="65">
        <v>10.199999999999999</v>
      </c>
      <c r="AF129" s="65">
        <v>14</v>
      </c>
      <c r="AG129" s="65">
        <v>1.2</v>
      </c>
      <c r="AH129" s="65">
        <v>12.6</v>
      </c>
      <c r="AI129" s="65">
        <v>13</v>
      </c>
      <c r="AJ129" s="65">
        <v>1</v>
      </c>
      <c r="AK129" s="65">
        <v>23.2</v>
      </c>
      <c r="AL129" s="65">
        <v>13.5</v>
      </c>
      <c r="AM129" s="65">
        <v>0.65000000000000013</v>
      </c>
      <c r="AN129" s="65">
        <v>5.99</v>
      </c>
      <c r="AO129" s="65">
        <v>5.45</v>
      </c>
      <c r="AP129" s="65">
        <v>3.42</v>
      </c>
      <c r="AQ129" s="65">
        <v>3.43</v>
      </c>
      <c r="AR129" s="65">
        <v>4.4400000000000004</v>
      </c>
      <c r="AS129" s="65">
        <v>3.5</v>
      </c>
      <c r="AT129" s="65">
        <v>4.45</v>
      </c>
      <c r="AU129" s="65">
        <v>3.52</v>
      </c>
      <c r="AV129" s="65">
        <v>4.25</v>
      </c>
      <c r="AW129" s="65">
        <v>6.63</v>
      </c>
      <c r="AX129" s="65">
        <v>5.7777870341318343</v>
      </c>
      <c r="AY129" s="65">
        <v>7.22</v>
      </c>
      <c r="AZ129" s="65">
        <v>8.0500000000000007</v>
      </c>
      <c r="BA129" s="65">
        <v>10.67</v>
      </c>
      <c r="BB129" s="65"/>
      <c r="BC129" s="65"/>
      <c r="BD129" s="65"/>
      <c r="BE129" s="65">
        <v>5.43</v>
      </c>
      <c r="BF129" s="65">
        <v>4.7071343255277602</v>
      </c>
      <c r="BG129" s="65">
        <v>10.17</v>
      </c>
      <c r="BH129" s="65">
        <v>6.7759986572781221</v>
      </c>
      <c r="BI129" s="65">
        <v>7.25</v>
      </c>
      <c r="BJ129" s="65">
        <v>6.1037593984962406</v>
      </c>
      <c r="BK129" s="65">
        <v>7.84</v>
      </c>
      <c r="BL129" s="65">
        <v>9.64</v>
      </c>
      <c r="BM129" s="65">
        <v>10.23</v>
      </c>
      <c r="BN129" s="65">
        <v>9.6999999999999993</v>
      </c>
      <c r="BO129" s="65">
        <v>10.039316620103399</v>
      </c>
      <c r="BP129" s="65">
        <v>10.5</v>
      </c>
      <c r="BQ129" s="65">
        <v>9.89</v>
      </c>
      <c r="BR129" s="65">
        <v>10.92</v>
      </c>
      <c r="BS129" s="65">
        <v>10.8</v>
      </c>
      <c r="BT129" s="65">
        <v>10.67</v>
      </c>
      <c r="BU129" s="65">
        <v>8.19</v>
      </c>
      <c r="BV129" s="65">
        <v>9.74</v>
      </c>
      <c r="BW129" s="65">
        <v>8.49</v>
      </c>
      <c r="BX129" s="65">
        <v>2.75</v>
      </c>
      <c r="BY129" s="65">
        <v>0.48</v>
      </c>
      <c r="BZ129" s="65">
        <v>0.52</v>
      </c>
      <c r="CA129" s="65">
        <v>7.58</v>
      </c>
      <c r="CB129" s="65">
        <v>8.2799999999999994</v>
      </c>
      <c r="CC129" s="65">
        <v>7.73</v>
      </c>
      <c r="CD129" s="65">
        <v>8.82</v>
      </c>
      <c r="CE129" s="65">
        <v>12.6</v>
      </c>
      <c r="CF129" s="65">
        <v>0.43</v>
      </c>
      <c r="CG129" s="65" t="s">
        <v>202</v>
      </c>
      <c r="CH129" s="65">
        <v>48.75</v>
      </c>
      <c r="CI129" s="65" t="s">
        <v>202</v>
      </c>
      <c r="CJ129" s="65">
        <v>3.61</v>
      </c>
      <c r="CK129" s="65">
        <v>4.1500000000000004</v>
      </c>
      <c r="CL129" s="65">
        <v>0.90953642384108924</v>
      </c>
      <c r="CM129" s="65">
        <v>18.344204707858239</v>
      </c>
      <c r="CN129" s="65">
        <v>24.86</v>
      </c>
      <c r="CO129" s="65">
        <v>5.65</v>
      </c>
      <c r="CP129" s="65">
        <v>4.66</v>
      </c>
      <c r="CQ129" s="65">
        <v>3.26</v>
      </c>
      <c r="CR129" s="65">
        <v>2.17</v>
      </c>
      <c r="CS129" s="65">
        <v>0.34</v>
      </c>
      <c r="CT129" s="65">
        <v>0.31</v>
      </c>
      <c r="CU129" s="65">
        <v>0.53</v>
      </c>
      <c r="CV129" s="65">
        <v>0.26</v>
      </c>
      <c r="CW129" s="65">
        <v>0.54</v>
      </c>
      <c r="CX129" s="65">
        <v>0.55000000000000004</v>
      </c>
      <c r="CY129" s="65">
        <v>0.9</v>
      </c>
      <c r="CZ129" s="65">
        <v>0.78</v>
      </c>
      <c r="DA129" s="65">
        <v>0.94</v>
      </c>
      <c r="DB129" s="65">
        <v>13.33</v>
      </c>
      <c r="DC129" s="65">
        <v>1.36</v>
      </c>
      <c r="DD129" s="65">
        <v>9.1999999999999993</v>
      </c>
      <c r="DE129" s="65">
        <v>2.0166232559739301</v>
      </c>
      <c r="DF129" s="65">
        <v>7.5755112008164804</v>
      </c>
      <c r="DG129" s="65">
        <v>5.6858971616438367</v>
      </c>
      <c r="DH129" s="65">
        <v>6.9583896282395283</v>
      </c>
      <c r="DI129" s="65">
        <v>21.146851851851849</v>
      </c>
      <c r="DJ129" s="65">
        <v>7.5629629629629624</v>
      </c>
      <c r="DK129" s="65">
        <v>10</v>
      </c>
      <c r="DL129" s="65">
        <v>1.32</v>
      </c>
      <c r="DM129" s="65">
        <v>8</v>
      </c>
      <c r="DN129" s="65">
        <v>52.618289103740153</v>
      </c>
      <c r="DO129" s="42"/>
    </row>
    <row r="130" spans="2:119">
      <c r="B130" s="23"/>
      <c r="C130" s="42">
        <v>60</v>
      </c>
      <c r="D130" s="64">
        <f t="shared" si="3"/>
        <v>60.200400000000002</v>
      </c>
      <c r="E130" s="42">
        <v>2004</v>
      </c>
      <c r="F130" s="65">
        <v>88.243236264101128</v>
      </c>
      <c r="G130" s="65">
        <v>70.515613652868552</v>
      </c>
      <c r="H130" s="65">
        <v>1.7729999999999997</v>
      </c>
      <c r="I130" s="65">
        <v>13.97</v>
      </c>
      <c r="J130" s="65">
        <v>13.4</v>
      </c>
      <c r="K130" s="65">
        <v>22</v>
      </c>
      <c r="L130" s="65">
        <v>15.1</v>
      </c>
      <c r="M130" s="65">
        <v>13.3</v>
      </c>
      <c r="N130" s="65">
        <v>34</v>
      </c>
      <c r="O130" s="65">
        <v>20.07</v>
      </c>
      <c r="P130" s="65">
        <v>13.4</v>
      </c>
      <c r="Q130" s="65">
        <v>75</v>
      </c>
      <c r="R130" s="65">
        <v>24</v>
      </c>
      <c r="S130" s="65">
        <v>20.38</v>
      </c>
      <c r="T130" s="65">
        <v>13.600000000000001</v>
      </c>
      <c r="U130" s="65">
        <v>28</v>
      </c>
      <c r="V130" s="65">
        <v>20.29</v>
      </c>
      <c r="W130" s="65">
        <v>20.3</v>
      </c>
      <c r="X130" s="66">
        <v>740</v>
      </c>
      <c r="Y130" s="65">
        <v>13.5</v>
      </c>
      <c r="Z130" s="65">
        <v>10</v>
      </c>
      <c r="AA130" s="65">
        <v>0.8</v>
      </c>
      <c r="AB130" s="65">
        <v>13.5</v>
      </c>
      <c r="AC130" s="65">
        <v>10</v>
      </c>
      <c r="AD130" s="65">
        <v>0.8</v>
      </c>
      <c r="AE130" s="65">
        <v>10.8</v>
      </c>
      <c r="AF130" s="65">
        <v>11</v>
      </c>
      <c r="AG130" s="65">
        <v>1.1000000000000001</v>
      </c>
      <c r="AH130" s="65">
        <v>13.1</v>
      </c>
      <c r="AI130" s="65">
        <v>12</v>
      </c>
      <c r="AJ130" s="65">
        <v>1</v>
      </c>
      <c r="AK130" s="65">
        <v>21.6</v>
      </c>
      <c r="AL130" s="65">
        <v>14</v>
      </c>
      <c r="AM130" s="65">
        <v>0.8</v>
      </c>
      <c r="AN130" s="65">
        <v>8.8699999999999992</v>
      </c>
      <c r="AO130" s="65">
        <v>6.5</v>
      </c>
      <c r="AP130" s="65">
        <v>3.55</v>
      </c>
      <c r="AQ130" s="65">
        <v>3.56</v>
      </c>
      <c r="AR130" s="65">
        <v>4.75</v>
      </c>
      <c r="AS130" s="65">
        <v>3.74</v>
      </c>
      <c r="AT130" s="65">
        <v>4.5199999999999996</v>
      </c>
      <c r="AU130" s="65">
        <v>3.78</v>
      </c>
      <c r="AV130" s="65">
        <v>4.6900000000000004</v>
      </c>
      <c r="AW130" s="65">
        <v>6.7</v>
      </c>
      <c r="AX130" s="65">
        <v>5.8611168963323941</v>
      </c>
      <c r="AY130" s="65">
        <v>7.52</v>
      </c>
      <c r="AZ130" s="65">
        <v>8.1300000000000008</v>
      </c>
      <c r="BA130" s="65">
        <v>9.8207194369261277</v>
      </c>
      <c r="BB130" s="65"/>
      <c r="BC130" s="65"/>
      <c r="BD130" s="65"/>
      <c r="BE130" s="65">
        <v>5.5</v>
      </c>
      <c r="BF130" s="65">
        <v>5.38</v>
      </c>
      <c r="BG130" s="65">
        <v>11.43</v>
      </c>
      <c r="BH130" s="65">
        <v>6.6534039915471856</v>
      </c>
      <c r="BI130" s="65">
        <v>5.71</v>
      </c>
      <c r="BJ130" s="65">
        <v>6.2750375939849619</v>
      </c>
      <c r="BK130" s="65">
        <v>7.22</v>
      </c>
      <c r="BL130" s="65">
        <v>9.6</v>
      </c>
      <c r="BM130" s="65">
        <v>10.06</v>
      </c>
      <c r="BN130" s="65">
        <v>8.68</v>
      </c>
      <c r="BO130" s="65">
        <v>9.9810890621470456</v>
      </c>
      <c r="BP130" s="65">
        <v>10.592777777777776</v>
      </c>
      <c r="BQ130" s="65">
        <v>11.23</v>
      </c>
      <c r="BR130" s="65">
        <v>11.4</v>
      </c>
      <c r="BS130" s="65">
        <v>10.220000000000001</v>
      </c>
      <c r="BT130" s="65">
        <v>10.58</v>
      </c>
      <c r="BU130" s="65">
        <v>8.5500000000000007</v>
      </c>
      <c r="BV130" s="65">
        <v>9.41</v>
      </c>
      <c r="BW130" s="65">
        <v>8.61</v>
      </c>
      <c r="BX130" s="65">
        <v>2.67</v>
      </c>
      <c r="BY130" s="65">
        <v>0.49</v>
      </c>
      <c r="BZ130" s="65">
        <v>0.56000000000000005</v>
      </c>
      <c r="CA130" s="65">
        <v>7.46</v>
      </c>
      <c r="CB130" s="65">
        <v>8.15</v>
      </c>
      <c r="CC130" s="65">
        <v>7.81</v>
      </c>
      <c r="CD130" s="65">
        <v>8.74</v>
      </c>
      <c r="CE130" s="65">
        <v>10.8</v>
      </c>
      <c r="CF130" s="65">
        <v>0.46</v>
      </c>
      <c r="CG130" s="65" t="s">
        <v>202</v>
      </c>
      <c r="CH130" s="65">
        <v>53.875</v>
      </c>
      <c r="CI130" s="65" t="s">
        <v>202</v>
      </c>
      <c r="CJ130" s="65">
        <v>2.5</v>
      </c>
      <c r="CK130" s="65">
        <v>4.9462849691797075</v>
      </c>
      <c r="CL130" s="65">
        <v>0.90953642384109079</v>
      </c>
      <c r="CM130" s="65">
        <v>18.626720756242662</v>
      </c>
      <c r="CN130" s="65">
        <v>24</v>
      </c>
      <c r="CO130" s="65">
        <v>5.76</v>
      </c>
      <c r="CP130" s="65">
        <v>4.9400000000000004</v>
      </c>
      <c r="CQ130" s="65">
        <v>4.03</v>
      </c>
      <c r="CR130" s="65">
        <v>1.93</v>
      </c>
      <c r="CS130" s="65">
        <v>0.36</v>
      </c>
      <c r="CT130" s="65">
        <v>0.33</v>
      </c>
      <c r="CU130" s="65">
        <v>0.4314155157165297</v>
      </c>
      <c r="CV130" s="65">
        <v>0.25</v>
      </c>
      <c r="CW130" s="65">
        <v>0.52</v>
      </c>
      <c r="CX130" s="65">
        <v>0.61</v>
      </c>
      <c r="CY130" s="65">
        <v>0.68</v>
      </c>
      <c r="CZ130" s="65">
        <v>1.0245156895061907</v>
      </c>
      <c r="DA130" s="65">
        <v>1.1000000000000001</v>
      </c>
      <c r="DB130" s="65">
        <v>13.88</v>
      </c>
      <c r="DC130" s="65">
        <v>1.55</v>
      </c>
      <c r="DD130" s="65">
        <v>8</v>
      </c>
      <c r="DE130" s="65">
        <v>2.1990432624440222</v>
      </c>
      <c r="DF130" s="65">
        <v>9.1297090513315595</v>
      </c>
      <c r="DG130" s="65">
        <v>5.6858971616438438</v>
      </c>
      <c r="DH130" s="65">
        <v>6.9583896282395408</v>
      </c>
      <c r="DI130" s="65">
        <v>20.75</v>
      </c>
      <c r="DJ130" s="65">
        <v>9.3000000000000007</v>
      </c>
      <c r="DK130" s="65">
        <v>10.955477992739425</v>
      </c>
      <c r="DL130" s="65">
        <v>1.2344770370068001</v>
      </c>
      <c r="DM130" s="65">
        <v>8.0142459000466193</v>
      </c>
      <c r="DN130" s="65">
        <v>60</v>
      </c>
      <c r="DO130" s="42"/>
    </row>
    <row r="131" spans="2:119">
      <c r="B131" s="23"/>
      <c r="C131" s="42">
        <v>60</v>
      </c>
      <c r="D131" s="64">
        <f t="shared" si="3"/>
        <v>60.200499999999998</v>
      </c>
      <c r="E131" s="42">
        <v>2005</v>
      </c>
      <c r="F131" s="65">
        <v>90.758625438680625</v>
      </c>
      <c r="G131" s="65">
        <v>75.16339869281046</v>
      </c>
      <c r="H131" s="65">
        <v>2.4121666666666668</v>
      </c>
      <c r="I131" s="65">
        <v>14.75</v>
      </c>
      <c r="J131" s="65">
        <v>14.6</v>
      </c>
      <c r="K131" s="65">
        <v>22</v>
      </c>
      <c r="L131" s="65">
        <v>15.73</v>
      </c>
      <c r="M131" s="65">
        <v>14.799999999999999</v>
      </c>
      <c r="N131" s="65">
        <v>36</v>
      </c>
      <c r="O131" s="65">
        <v>20.58</v>
      </c>
      <c r="P131" s="65">
        <v>12.2</v>
      </c>
      <c r="Q131" s="65">
        <v>88</v>
      </c>
      <c r="R131" s="65">
        <v>25</v>
      </c>
      <c r="S131" s="65">
        <v>21.27</v>
      </c>
      <c r="T131" s="65">
        <v>15.299999999999999</v>
      </c>
      <c r="U131" s="65">
        <v>25</v>
      </c>
      <c r="V131" s="65">
        <v>20.67</v>
      </c>
      <c r="W131" s="65">
        <v>19.7</v>
      </c>
      <c r="X131" s="66">
        <v>720</v>
      </c>
      <c r="Y131" s="65">
        <v>14.5</v>
      </c>
      <c r="Z131" s="65">
        <v>15</v>
      </c>
      <c r="AA131" s="65">
        <v>1.1000000000000001</v>
      </c>
      <c r="AB131" s="65">
        <v>14.2</v>
      </c>
      <c r="AC131" s="65">
        <v>13</v>
      </c>
      <c r="AD131" s="65">
        <v>1</v>
      </c>
      <c r="AE131" s="65">
        <v>11.6</v>
      </c>
      <c r="AF131" s="65">
        <v>10</v>
      </c>
      <c r="AG131" s="65">
        <v>1</v>
      </c>
      <c r="AH131" s="65">
        <v>14.3</v>
      </c>
      <c r="AI131" s="65">
        <v>13</v>
      </c>
      <c r="AJ131" s="65">
        <v>1.1000000000000001</v>
      </c>
      <c r="AK131" s="65">
        <v>22.7</v>
      </c>
      <c r="AL131" s="65">
        <v>14</v>
      </c>
      <c r="AM131" s="65">
        <v>0.9</v>
      </c>
      <c r="AN131" s="65">
        <v>5.38</v>
      </c>
      <c r="AO131" s="65">
        <v>6.54</v>
      </c>
      <c r="AP131" s="65">
        <v>3.71</v>
      </c>
      <c r="AQ131" s="65">
        <v>3.86</v>
      </c>
      <c r="AR131" s="65">
        <v>4.5</v>
      </c>
      <c r="AS131" s="65">
        <v>3.88</v>
      </c>
      <c r="AT131" s="65">
        <v>5</v>
      </c>
      <c r="AU131" s="65">
        <v>3.99</v>
      </c>
      <c r="AV131" s="65">
        <v>4.7</v>
      </c>
      <c r="AW131" s="65">
        <v>7.28</v>
      </c>
      <c r="AX131" s="65">
        <v>5.9166701377994322</v>
      </c>
      <c r="AY131" s="65">
        <v>6.66</v>
      </c>
      <c r="AZ131" s="65">
        <v>7.96</v>
      </c>
      <c r="BA131" s="65">
        <v>10.25</v>
      </c>
      <c r="BB131" s="65"/>
      <c r="BC131" s="65"/>
      <c r="BD131" s="65"/>
      <c r="BE131" s="65">
        <v>4.38</v>
      </c>
      <c r="BF131" s="65">
        <v>5.3795853908311422</v>
      </c>
      <c r="BG131" s="65">
        <v>11.5</v>
      </c>
      <c r="BH131" s="65">
        <v>6.5308093258162483</v>
      </c>
      <c r="BI131" s="65">
        <v>6.21</v>
      </c>
      <c r="BJ131" s="65">
        <v>6.4657518796992477</v>
      </c>
      <c r="BK131" s="65">
        <v>8.93</v>
      </c>
      <c r="BL131" s="65">
        <v>9.31</v>
      </c>
      <c r="BM131" s="65">
        <v>9.3800000000000008</v>
      </c>
      <c r="BN131" s="65">
        <v>9.44</v>
      </c>
      <c r="BO131" s="65">
        <v>10.04596704422516</v>
      </c>
      <c r="BP131" s="65">
        <v>10.08</v>
      </c>
      <c r="BQ131" s="65">
        <v>12.29</v>
      </c>
      <c r="BR131" s="65">
        <v>11.79</v>
      </c>
      <c r="BS131" s="65">
        <v>11.44</v>
      </c>
      <c r="BT131" s="65">
        <v>12.1</v>
      </c>
      <c r="BU131" s="65">
        <v>8.94</v>
      </c>
      <c r="BV131" s="65">
        <v>10.84</v>
      </c>
      <c r="BW131" s="65">
        <v>9.32</v>
      </c>
      <c r="BX131" s="65">
        <v>2.83</v>
      </c>
      <c r="BY131" s="65">
        <v>0.55000000000000004</v>
      </c>
      <c r="BZ131" s="65">
        <v>0.6</v>
      </c>
      <c r="CA131" s="65">
        <v>7.97</v>
      </c>
      <c r="CB131" s="65">
        <v>8.33</v>
      </c>
      <c r="CC131" s="65">
        <v>8.24</v>
      </c>
      <c r="CD131" s="65">
        <v>9.1999999999999993</v>
      </c>
      <c r="CE131" s="65">
        <v>12.6</v>
      </c>
      <c r="CF131" s="65">
        <v>0.52</v>
      </c>
      <c r="CG131" s="65" t="s">
        <v>202</v>
      </c>
      <c r="CH131" s="65">
        <v>59</v>
      </c>
      <c r="CI131" s="65">
        <v>50</v>
      </c>
      <c r="CJ131" s="65">
        <v>4.45</v>
      </c>
      <c r="CK131" s="65">
        <v>5.4066619250829788</v>
      </c>
      <c r="CL131" s="65">
        <v>0.90953642384109212</v>
      </c>
      <c r="CM131" s="65">
        <v>19.3</v>
      </c>
      <c r="CN131" s="65">
        <v>26.23</v>
      </c>
      <c r="CO131" s="65">
        <v>6.78</v>
      </c>
      <c r="CP131" s="65">
        <v>5.81</v>
      </c>
      <c r="CQ131" s="65">
        <v>3.79</v>
      </c>
      <c r="CR131" s="65">
        <v>2.5499999999999998</v>
      </c>
      <c r="CS131" s="65">
        <v>0.36</v>
      </c>
      <c r="CT131" s="65">
        <v>0.35</v>
      </c>
      <c r="CU131" s="65">
        <v>0.43</v>
      </c>
      <c r="CV131" s="65">
        <v>0.26</v>
      </c>
      <c r="CW131" s="65">
        <v>0.61</v>
      </c>
      <c r="CX131" s="65">
        <v>0.65</v>
      </c>
      <c r="CY131" s="65">
        <v>0.7863304863853996</v>
      </c>
      <c r="CZ131" s="65">
        <v>1.22</v>
      </c>
      <c r="DA131" s="65">
        <v>1.21</v>
      </c>
      <c r="DB131" s="65">
        <v>16</v>
      </c>
      <c r="DC131" s="65">
        <v>1.65</v>
      </c>
      <c r="DD131" s="65">
        <v>8.6999999999999993</v>
      </c>
      <c r="DE131" s="65">
        <v>2.58</v>
      </c>
      <c r="DF131" s="65">
        <v>12.5</v>
      </c>
      <c r="DG131" s="65">
        <v>5.6858971616438501</v>
      </c>
      <c r="DH131" s="65">
        <v>6.9583896282395514</v>
      </c>
      <c r="DI131" s="65">
        <v>36.75</v>
      </c>
      <c r="DJ131" s="65">
        <v>9</v>
      </c>
      <c r="DK131" s="65">
        <v>11.50374039810108</v>
      </c>
      <c r="DL131" s="65">
        <v>1.2983247635248554</v>
      </c>
      <c r="DM131" s="65">
        <v>8.2632984493482731</v>
      </c>
      <c r="DN131" s="65">
        <v>55</v>
      </c>
      <c r="DO131" s="42"/>
    </row>
    <row r="132" spans="2:119">
      <c r="B132" s="23"/>
      <c r="C132" s="42">
        <v>60</v>
      </c>
      <c r="D132" s="64">
        <f t="shared" si="3"/>
        <v>60.200600000000001</v>
      </c>
      <c r="E132" s="42">
        <v>2006</v>
      </c>
      <c r="F132" s="65">
        <v>93.186954800217421</v>
      </c>
      <c r="G132" s="65">
        <v>79.121278140885991</v>
      </c>
      <c r="H132" s="65">
        <v>2.8808333333333329</v>
      </c>
      <c r="I132" s="65">
        <v>15.16</v>
      </c>
      <c r="J132" s="65">
        <v>14.899999999999999</v>
      </c>
      <c r="K132" s="65">
        <v>21</v>
      </c>
      <c r="L132" s="65">
        <v>16.91</v>
      </c>
      <c r="M132" s="65">
        <v>14.799999999999999</v>
      </c>
      <c r="N132" s="65">
        <v>34</v>
      </c>
      <c r="O132" s="65">
        <v>21.45</v>
      </c>
      <c r="P132" s="65">
        <v>15</v>
      </c>
      <c r="Q132" s="65">
        <v>64</v>
      </c>
      <c r="R132" s="65">
        <v>27</v>
      </c>
      <c r="S132" s="65">
        <v>22.29</v>
      </c>
      <c r="T132" s="65">
        <v>16.600000000000001</v>
      </c>
      <c r="U132" s="65">
        <v>27</v>
      </c>
      <c r="V132" s="65">
        <v>21.22</v>
      </c>
      <c r="W132" s="65">
        <v>21.3</v>
      </c>
      <c r="X132" s="66">
        <v>1200</v>
      </c>
      <c r="Y132" s="65">
        <v>14.7</v>
      </c>
      <c r="Z132" s="65">
        <v>14</v>
      </c>
      <c r="AA132" s="65">
        <v>2.2000000000000002</v>
      </c>
      <c r="AB132" s="65">
        <v>14.8</v>
      </c>
      <c r="AC132" s="65">
        <v>13</v>
      </c>
      <c r="AD132" s="65">
        <v>0.9</v>
      </c>
      <c r="AE132" s="65">
        <v>13.5</v>
      </c>
      <c r="AF132" s="65">
        <v>10</v>
      </c>
      <c r="AG132" s="65">
        <v>1</v>
      </c>
      <c r="AH132" s="65">
        <v>14.4</v>
      </c>
      <c r="AI132" s="65">
        <v>14</v>
      </c>
      <c r="AJ132" s="65">
        <v>1</v>
      </c>
      <c r="AK132" s="65">
        <v>27.3</v>
      </c>
      <c r="AL132" s="65">
        <v>15</v>
      </c>
      <c r="AM132" s="65">
        <v>1</v>
      </c>
      <c r="AN132" s="65">
        <v>6.21</v>
      </c>
      <c r="AO132" s="65">
        <v>7.59</v>
      </c>
      <c r="AP132" s="65">
        <v>3.89</v>
      </c>
      <c r="AQ132" s="65">
        <v>3.88</v>
      </c>
      <c r="AR132" s="65">
        <v>5.72</v>
      </c>
      <c r="AS132" s="65">
        <v>4.01</v>
      </c>
      <c r="AT132" s="65">
        <v>4.78</v>
      </c>
      <c r="AU132" s="65">
        <v>4.3099999999999996</v>
      </c>
      <c r="AV132" s="65">
        <v>5.67</v>
      </c>
      <c r="AW132" s="65">
        <v>7.66</v>
      </c>
      <c r="AX132" s="65">
        <v>5.9444467585329495</v>
      </c>
      <c r="AY132" s="65">
        <v>8.7799999999999994</v>
      </c>
      <c r="AZ132" s="65">
        <v>8.92</v>
      </c>
      <c r="BA132" s="65">
        <v>10.3</v>
      </c>
      <c r="BB132" s="65"/>
      <c r="BC132" s="65"/>
      <c r="BD132" s="65"/>
      <c r="BE132" s="65">
        <v>5</v>
      </c>
      <c r="BF132" s="65">
        <v>5.647609769129291</v>
      </c>
      <c r="BG132" s="65">
        <v>11.8</v>
      </c>
      <c r="BH132" s="65">
        <v>5.5</v>
      </c>
      <c r="BI132" s="65">
        <v>6.63</v>
      </c>
      <c r="BJ132" s="65">
        <v>6.75</v>
      </c>
      <c r="BK132" s="65">
        <v>8.84</v>
      </c>
      <c r="BL132" s="65">
        <v>10.56</v>
      </c>
      <c r="BM132" s="65">
        <v>11.04</v>
      </c>
      <c r="BN132" s="65">
        <v>10.48</v>
      </c>
      <c r="BO132" s="65">
        <v>7.33</v>
      </c>
      <c r="BP132" s="65">
        <v>10.67</v>
      </c>
      <c r="BQ132" s="65">
        <v>12.14</v>
      </c>
      <c r="BR132" s="65">
        <v>11.91</v>
      </c>
      <c r="BS132" s="65">
        <v>12.92</v>
      </c>
      <c r="BT132" s="65">
        <v>12.19</v>
      </c>
      <c r="BU132" s="65">
        <v>10.09</v>
      </c>
      <c r="BV132" s="65">
        <v>11.33</v>
      </c>
      <c r="BW132" s="65">
        <v>9.9600000000000009</v>
      </c>
      <c r="BX132" s="65">
        <v>3.17</v>
      </c>
      <c r="BY132" s="65">
        <v>0.51</v>
      </c>
      <c r="BZ132" s="65">
        <v>0.68</v>
      </c>
      <c r="CA132" s="65">
        <v>8.36</v>
      </c>
      <c r="CB132" s="65">
        <v>9.09</v>
      </c>
      <c r="CC132" s="65">
        <v>8.6300000000000008</v>
      </c>
      <c r="CD132" s="65">
        <v>9.41</v>
      </c>
      <c r="CE132" s="65">
        <v>14.65</v>
      </c>
      <c r="CF132" s="65">
        <v>0.68</v>
      </c>
      <c r="CG132" s="65" t="s">
        <v>202</v>
      </c>
      <c r="CH132" s="65">
        <v>55</v>
      </c>
      <c r="CI132" s="65" t="s">
        <v>202</v>
      </c>
      <c r="CJ132" s="65">
        <v>3.46</v>
      </c>
      <c r="CK132" s="65">
        <v>5.8670388809862501</v>
      </c>
      <c r="CL132" s="65">
        <v>0.9095364238410929</v>
      </c>
      <c r="CM132" s="65">
        <v>18.605608059952161</v>
      </c>
      <c r="CN132" s="65">
        <v>27.79</v>
      </c>
      <c r="CO132" s="65">
        <v>6.7</v>
      </c>
      <c r="CP132" s="65">
        <v>5.54</v>
      </c>
      <c r="CQ132" s="65">
        <v>4.26</v>
      </c>
      <c r="CR132" s="65">
        <v>2.36</v>
      </c>
      <c r="CS132" s="65">
        <v>0.32</v>
      </c>
      <c r="CT132" s="65">
        <v>0.35</v>
      </c>
      <c r="CU132" s="65">
        <v>0.45</v>
      </c>
      <c r="CV132" s="65">
        <v>0.27</v>
      </c>
      <c r="CW132" s="65">
        <v>0.74</v>
      </c>
      <c r="CX132" s="65">
        <v>0.83</v>
      </c>
      <c r="CY132" s="65">
        <v>0.80422032425693402</v>
      </c>
      <c r="CZ132" s="65">
        <v>1.1418062758024781</v>
      </c>
      <c r="DA132" s="65">
        <v>1</v>
      </c>
      <c r="DB132" s="65">
        <v>17.75</v>
      </c>
      <c r="DC132" s="65">
        <v>1.68</v>
      </c>
      <c r="DD132" s="65">
        <v>9.5</v>
      </c>
      <c r="DE132" s="65">
        <v>2.4360553065864909</v>
      </c>
      <c r="DF132" s="65">
        <v>11.494937624622372</v>
      </c>
      <c r="DG132" s="65">
        <v>5.6858971616438563</v>
      </c>
      <c r="DH132" s="65">
        <v>6.9583896282395576</v>
      </c>
      <c r="DI132" s="65">
        <v>34.17</v>
      </c>
      <c r="DJ132" s="65">
        <v>6.5</v>
      </c>
      <c r="DK132" s="65">
        <v>11.559483599664894</v>
      </c>
      <c r="DL132" s="65">
        <v>1.483822017092622</v>
      </c>
      <c r="DM132" s="65">
        <v>8.5123509986499286</v>
      </c>
      <c r="DN132" s="65">
        <v>63.75</v>
      </c>
      <c r="DO132" s="42"/>
    </row>
    <row r="133" spans="2:119">
      <c r="B133" s="23"/>
      <c r="C133" s="42">
        <v>60</v>
      </c>
      <c r="D133" s="64">
        <f t="shared" si="3"/>
        <v>60.200699999999998</v>
      </c>
      <c r="E133" s="42">
        <v>2007</v>
      </c>
      <c r="F133" s="65">
        <v>95.519124876726764</v>
      </c>
      <c r="G133" s="65">
        <v>83.297022512708779</v>
      </c>
      <c r="H133" s="65">
        <v>2.8546666666666667</v>
      </c>
      <c r="I133" s="65">
        <v>16.47</v>
      </c>
      <c r="J133" s="65">
        <v>16.2</v>
      </c>
      <c r="K133" s="65">
        <v>21</v>
      </c>
      <c r="L133" s="65">
        <v>17.579999999999998</v>
      </c>
      <c r="M133" s="65">
        <v>15.5</v>
      </c>
      <c r="N133" s="65">
        <v>35</v>
      </c>
      <c r="O133" s="65">
        <v>20.420000000000002</v>
      </c>
      <c r="P133" s="65">
        <v>17.299999999999997</v>
      </c>
      <c r="Q133" s="65">
        <v>72</v>
      </c>
      <c r="R133" s="65">
        <v>27</v>
      </c>
      <c r="S133" s="65">
        <v>22.7</v>
      </c>
      <c r="T133" s="65">
        <v>16.2</v>
      </c>
      <c r="U133" s="65">
        <v>28</v>
      </c>
      <c r="V133" s="65">
        <v>19.899999999999999</v>
      </c>
      <c r="W133" s="65">
        <v>19.8</v>
      </c>
      <c r="X133" s="66">
        <v>1400</v>
      </c>
      <c r="Y133" s="65">
        <v>15.8</v>
      </c>
      <c r="Z133" s="65">
        <v>12</v>
      </c>
      <c r="AA133" s="65">
        <v>1.1000000000000001</v>
      </c>
      <c r="AB133" s="65">
        <v>15.1</v>
      </c>
      <c r="AC133" s="65">
        <v>13</v>
      </c>
      <c r="AD133" s="65">
        <v>1</v>
      </c>
      <c r="AE133" s="65">
        <v>14.1</v>
      </c>
      <c r="AF133" s="65">
        <v>10</v>
      </c>
      <c r="AG133" s="65">
        <v>0.9</v>
      </c>
      <c r="AH133" s="65">
        <v>15</v>
      </c>
      <c r="AI133" s="65">
        <v>11</v>
      </c>
      <c r="AJ133" s="65">
        <v>1</v>
      </c>
      <c r="AK133" s="65">
        <v>29.6</v>
      </c>
      <c r="AL133" s="65">
        <v>10</v>
      </c>
      <c r="AM133" s="65">
        <v>1</v>
      </c>
      <c r="AN133" s="65">
        <v>6.56</v>
      </c>
      <c r="AO133" s="65">
        <v>6.33</v>
      </c>
      <c r="AP133" s="65">
        <v>3.84</v>
      </c>
      <c r="AQ133" s="65">
        <v>4.05</v>
      </c>
      <c r="AR133" s="65">
        <v>6.05</v>
      </c>
      <c r="AS133" s="65">
        <v>4.07</v>
      </c>
      <c r="AT133" s="65">
        <v>4.71</v>
      </c>
      <c r="AU133" s="65">
        <v>4.13</v>
      </c>
      <c r="AV133" s="65">
        <v>5.31</v>
      </c>
      <c r="AW133" s="65">
        <v>7.75</v>
      </c>
      <c r="AX133" s="65">
        <v>5.9444467585329468</v>
      </c>
      <c r="AY133" s="65">
        <v>9.08</v>
      </c>
      <c r="AZ133" s="65">
        <v>9.25</v>
      </c>
      <c r="BA133" s="65">
        <v>12.38</v>
      </c>
      <c r="BB133" s="65"/>
      <c r="BC133" s="65"/>
      <c r="BD133" s="65"/>
      <c r="BE133" s="65">
        <v>5.67</v>
      </c>
      <c r="BF133" s="65">
        <v>5.9081707371372048</v>
      </c>
      <c r="BG133" s="65">
        <v>13.826533675692787</v>
      </c>
      <c r="BH133" s="65">
        <v>6.33</v>
      </c>
      <c r="BI133" s="65">
        <v>6.86</v>
      </c>
      <c r="BJ133" s="65">
        <v>7.83</v>
      </c>
      <c r="BK133" s="65">
        <v>10.23</v>
      </c>
      <c r="BL133" s="65">
        <v>11.27</v>
      </c>
      <c r="BM133" s="65">
        <v>11.2</v>
      </c>
      <c r="BN133" s="65">
        <v>11.13</v>
      </c>
      <c r="BO133" s="65">
        <v>12.276189749301553</v>
      </c>
      <c r="BP133" s="65">
        <v>10.67</v>
      </c>
      <c r="BQ133" s="65">
        <v>12.88</v>
      </c>
      <c r="BR133" s="65">
        <v>12.43</v>
      </c>
      <c r="BS133" s="65">
        <v>13.46</v>
      </c>
      <c r="BT133" s="65">
        <v>12.66</v>
      </c>
      <c r="BU133" s="65">
        <v>9.94</v>
      </c>
      <c r="BV133" s="65">
        <v>10.93</v>
      </c>
      <c r="BW133" s="65">
        <v>9.98</v>
      </c>
      <c r="BX133" s="65">
        <v>3.09</v>
      </c>
      <c r="BY133" s="65">
        <v>0.53</v>
      </c>
      <c r="BZ133" s="65">
        <v>0.74</v>
      </c>
      <c r="CA133" s="65">
        <v>8.6999999999999993</v>
      </c>
      <c r="CB133" s="65">
        <v>9.66</v>
      </c>
      <c r="CC133" s="65">
        <v>9.15</v>
      </c>
      <c r="CD133" s="65">
        <v>9.6</v>
      </c>
      <c r="CE133" s="65">
        <v>10.92</v>
      </c>
      <c r="CF133" s="65">
        <v>0.74</v>
      </c>
      <c r="CG133" s="65" t="s">
        <v>202</v>
      </c>
      <c r="CH133" s="65">
        <v>56.25</v>
      </c>
      <c r="CI133" s="65" t="s">
        <v>202</v>
      </c>
      <c r="CJ133" s="65">
        <v>3.68</v>
      </c>
      <c r="CK133" s="65">
        <v>6.3661237553342822</v>
      </c>
      <c r="CL133" s="65">
        <v>0.90953642384109357</v>
      </c>
      <c r="CM133" s="65">
        <v>18.5</v>
      </c>
      <c r="CN133" s="65">
        <v>30.237031159566591</v>
      </c>
      <c r="CO133" s="65">
        <v>7.58</v>
      </c>
      <c r="CP133" s="65">
        <v>6.18</v>
      </c>
      <c r="CQ133" s="65">
        <v>3.61</v>
      </c>
      <c r="CR133" s="65">
        <v>2.4</v>
      </c>
      <c r="CS133" s="65">
        <v>0.38</v>
      </c>
      <c r="CT133" s="65">
        <v>0.37</v>
      </c>
      <c r="CU133" s="65">
        <v>0.56000000000000005</v>
      </c>
      <c r="CV133" s="65">
        <v>0.3</v>
      </c>
      <c r="CW133" s="65">
        <v>0.66</v>
      </c>
      <c r="CX133" s="65">
        <v>0.63</v>
      </c>
      <c r="CY133" s="65">
        <v>0.80422032425693468</v>
      </c>
      <c r="CZ133" s="65">
        <v>1.1418062758024787</v>
      </c>
      <c r="DA133" s="65">
        <v>0.95</v>
      </c>
      <c r="DB133" s="65">
        <v>16.670000000000002</v>
      </c>
      <c r="DC133" s="65">
        <v>1.79</v>
      </c>
      <c r="DD133" s="65">
        <v>9.5</v>
      </c>
      <c r="DE133" s="65">
        <v>2.67</v>
      </c>
      <c r="DF133" s="65">
        <v>13.3</v>
      </c>
      <c r="DG133" s="65">
        <v>5.6858971616438616</v>
      </c>
      <c r="DH133" s="65">
        <v>6.958389628239563</v>
      </c>
      <c r="DI133" s="65">
        <v>43.25</v>
      </c>
      <c r="DJ133" s="65">
        <v>8.3000000000000007</v>
      </c>
      <c r="DK133" s="65">
        <v>12.470881599851062</v>
      </c>
      <c r="DL133" s="65">
        <v>1.7394764520411661</v>
      </c>
      <c r="DM133" s="65">
        <v>7</v>
      </c>
      <c r="DN133" s="65">
        <v>64.840185029333497</v>
      </c>
      <c r="DO133" s="42"/>
    </row>
    <row r="134" spans="2:119">
      <c r="B134" s="23"/>
      <c r="C134" s="42">
        <v>60</v>
      </c>
      <c r="D134" s="64">
        <f t="shared" si="3"/>
        <v>60.200800000000001</v>
      </c>
      <c r="E134" s="42">
        <v>2008</v>
      </c>
      <c r="F134" s="65">
        <v>98.434398955282248</v>
      </c>
      <c r="G134" s="65">
        <v>90.813362381989833</v>
      </c>
      <c r="H134" s="65">
        <v>4.3689999999999998</v>
      </c>
      <c r="I134" s="65">
        <v>21.91</v>
      </c>
      <c r="J134" s="65">
        <v>21.4</v>
      </c>
      <c r="K134" s="65">
        <v>21</v>
      </c>
      <c r="L134" s="65">
        <v>23.22</v>
      </c>
      <c r="M134" s="65">
        <v>21.8</v>
      </c>
      <c r="N134" s="65">
        <v>33</v>
      </c>
      <c r="O134" s="65">
        <v>28.09</v>
      </c>
      <c r="P134" s="65">
        <v>22.400000000000002</v>
      </c>
      <c r="Q134" s="65">
        <v>86</v>
      </c>
      <c r="R134" s="65">
        <v>33</v>
      </c>
      <c r="S134" s="65">
        <v>28.13</v>
      </c>
      <c r="T134" s="65">
        <v>21.7</v>
      </c>
      <c r="U134" s="65">
        <v>27</v>
      </c>
      <c r="V134" s="65">
        <v>27.73</v>
      </c>
      <c r="W134" s="65">
        <v>26.5</v>
      </c>
      <c r="X134" s="66">
        <v>1800</v>
      </c>
      <c r="Y134" s="65">
        <v>20.399999999999999</v>
      </c>
      <c r="Z134" s="65">
        <v>12</v>
      </c>
      <c r="AA134" s="65">
        <v>1.8</v>
      </c>
      <c r="AB134" s="65">
        <v>20.399999999999999</v>
      </c>
      <c r="AC134" s="65">
        <v>11</v>
      </c>
      <c r="AD134" s="65">
        <v>1.4</v>
      </c>
      <c r="AE134" s="65">
        <v>18.600000000000001</v>
      </c>
      <c r="AF134" s="65">
        <v>11</v>
      </c>
      <c r="AG134" s="65">
        <v>1.1000000000000001</v>
      </c>
      <c r="AH134" s="65">
        <v>20</v>
      </c>
      <c r="AI134" s="65">
        <v>12</v>
      </c>
      <c r="AJ134" s="65">
        <v>1</v>
      </c>
      <c r="AK134" s="65">
        <v>27.5</v>
      </c>
      <c r="AL134" s="65">
        <v>11</v>
      </c>
      <c r="AM134" s="65">
        <v>0.6</v>
      </c>
      <c r="AN134" s="65">
        <v>7.88</v>
      </c>
      <c r="AO134" s="65">
        <v>6.39</v>
      </c>
      <c r="AP134" s="65">
        <v>4.58</v>
      </c>
      <c r="AQ134" s="65">
        <v>4.8600000000000003</v>
      </c>
      <c r="AR134" s="65">
        <v>7.66</v>
      </c>
      <c r="AS134" s="65">
        <v>4.58</v>
      </c>
      <c r="AT134" s="65">
        <v>6.06</v>
      </c>
      <c r="AU134" s="65">
        <v>4.51</v>
      </c>
      <c r="AV134" s="65">
        <v>5.53</v>
      </c>
      <c r="AW134" s="65">
        <v>8.93</v>
      </c>
      <c r="AX134" s="65">
        <v>5.944446758532945</v>
      </c>
      <c r="AY134" s="65">
        <v>10.09</v>
      </c>
      <c r="AZ134" s="65">
        <v>11</v>
      </c>
      <c r="BA134" s="65">
        <v>13.2</v>
      </c>
      <c r="BB134" s="65"/>
      <c r="BC134" s="65"/>
      <c r="BD134" s="65"/>
      <c r="BE134" s="65">
        <v>5.4455154766413534</v>
      </c>
      <c r="BF134" s="65">
        <v>6.33</v>
      </c>
      <c r="BG134" s="65">
        <v>15.5</v>
      </c>
      <c r="BH134" s="65">
        <v>7</v>
      </c>
      <c r="BI134" s="65">
        <v>8.1999999999999993</v>
      </c>
      <c r="BJ134" s="65">
        <v>7.998484848484849</v>
      </c>
      <c r="BK134" s="65">
        <v>11.94</v>
      </c>
      <c r="BL134" s="65">
        <v>13.04</v>
      </c>
      <c r="BM134" s="65">
        <v>12.46</v>
      </c>
      <c r="BN134" s="65">
        <v>12.94</v>
      </c>
      <c r="BO134" s="65">
        <v>13.300396583100518</v>
      </c>
      <c r="BP134" s="65">
        <v>13.123589743589744</v>
      </c>
      <c r="BQ134" s="65">
        <v>13.53</v>
      </c>
      <c r="BR134" s="65">
        <v>13.27</v>
      </c>
      <c r="BS134" s="65">
        <v>14.23</v>
      </c>
      <c r="BT134" s="65">
        <v>13.25</v>
      </c>
      <c r="BU134" s="65">
        <v>11.4</v>
      </c>
      <c r="BV134" s="65">
        <v>13.38</v>
      </c>
      <c r="BW134" s="65">
        <v>12.07</v>
      </c>
      <c r="BX134" s="65">
        <v>4.1399999999999997</v>
      </c>
      <c r="BY134" s="65">
        <v>0.69</v>
      </c>
      <c r="BZ134" s="65">
        <v>0.77</v>
      </c>
      <c r="CA134" s="65">
        <v>9.4600000000000009</v>
      </c>
      <c r="CB134" s="65">
        <v>10.39</v>
      </c>
      <c r="CC134" s="65">
        <v>11.75</v>
      </c>
      <c r="CD134" s="65">
        <v>10.75</v>
      </c>
      <c r="CE134" s="65">
        <v>16.89</v>
      </c>
      <c r="CF134" s="65">
        <v>0.77</v>
      </c>
      <c r="CG134" s="65" t="s">
        <v>202</v>
      </c>
      <c r="CH134" s="65">
        <v>58.33</v>
      </c>
      <c r="CI134" s="65" t="s">
        <v>202</v>
      </c>
      <c r="CJ134" s="65">
        <v>4.0199999999999996</v>
      </c>
      <c r="CK134" s="65">
        <v>6.33</v>
      </c>
      <c r="CL134" s="65">
        <v>0.90953642384109401</v>
      </c>
      <c r="CM134" s="65">
        <v>17.701319543518153</v>
      </c>
      <c r="CN134" s="65">
        <v>32.285492187017802</v>
      </c>
      <c r="CO134" s="65">
        <v>8.5</v>
      </c>
      <c r="CP134" s="65">
        <v>6.96</v>
      </c>
      <c r="CQ134" s="65">
        <v>5.5</v>
      </c>
      <c r="CR134" s="65">
        <v>2.88</v>
      </c>
      <c r="CS134" s="65">
        <v>0.42</v>
      </c>
      <c r="CT134" s="65">
        <v>0.4</v>
      </c>
      <c r="CU134" s="65">
        <v>0.6</v>
      </c>
      <c r="CV134" s="65">
        <v>0.34</v>
      </c>
      <c r="CW134" s="65">
        <v>0.79</v>
      </c>
      <c r="CX134" s="65">
        <v>0.57777777777777783</v>
      </c>
      <c r="CY134" s="65">
        <v>0.80422032425693513</v>
      </c>
      <c r="CZ134" s="65">
        <v>1.1418062758024792</v>
      </c>
      <c r="DA134" s="65">
        <v>1.69</v>
      </c>
      <c r="DB134" s="65">
        <v>26.4</v>
      </c>
      <c r="DC134" s="65">
        <v>2</v>
      </c>
      <c r="DD134" s="65">
        <v>10.8</v>
      </c>
      <c r="DE134" s="65">
        <v>2.56</v>
      </c>
      <c r="DF134" s="65">
        <v>10.6</v>
      </c>
      <c r="DG134" s="65">
        <v>5.6858971616438652</v>
      </c>
      <c r="DH134" s="65">
        <v>6.9583896282395665</v>
      </c>
      <c r="DI134" s="65">
        <v>29.427499999999998</v>
      </c>
      <c r="DJ134" s="65">
        <v>7.7250000000000014</v>
      </c>
      <c r="DK134" s="65">
        <v>12.235440799925527</v>
      </c>
      <c r="DL134" s="65">
        <v>2.0597382260205834</v>
      </c>
      <c r="DM134" s="65">
        <v>13.58</v>
      </c>
      <c r="DN134" s="65">
        <v>69</v>
      </c>
      <c r="DO134" s="42"/>
    </row>
    <row r="135" spans="2:119">
      <c r="B135" s="23"/>
      <c r="C135" s="67">
        <v>60</v>
      </c>
      <c r="D135" s="64">
        <f t="shared" si="3"/>
        <v>60.200899999999997</v>
      </c>
      <c r="E135" s="67">
        <v>2009</v>
      </c>
      <c r="F135" s="68">
        <v>98.372916036466748</v>
      </c>
      <c r="G135" s="68">
        <v>96.804647785039933</v>
      </c>
      <c r="H135" s="68">
        <v>2.4626666666666668</v>
      </c>
      <c r="I135" s="68">
        <v>21.08</v>
      </c>
      <c r="J135" s="68">
        <v>20.399999999999999</v>
      </c>
      <c r="K135" s="68">
        <v>22</v>
      </c>
      <c r="L135" s="68">
        <v>22.11</v>
      </c>
      <c r="M135" s="68">
        <v>20.399999999999999</v>
      </c>
      <c r="N135" s="68">
        <v>35</v>
      </c>
      <c r="O135" s="68">
        <v>28.15</v>
      </c>
      <c r="P135" s="68">
        <v>19.2</v>
      </c>
      <c r="Q135" s="68">
        <v>90</v>
      </c>
      <c r="R135" s="68">
        <v>30</v>
      </c>
      <c r="S135" s="68">
        <v>26.42</v>
      </c>
      <c r="T135" s="68">
        <v>21.099999999999998</v>
      </c>
      <c r="U135" s="68">
        <v>27</v>
      </c>
      <c r="V135" s="68">
        <v>25.89</v>
      </c>
      <c r="W135" s="68">
        <v>27.400000000000002</v>
      </c>
      <c r="X135" s="69">
        <v>1900</v>
      </c>
      <c r="Y135" s="68">
        <v>19.399999999999999</v>
      </c>
      <c r="Z135" s="68">
        <v>12</v>
      </c>
      <c r="AA135" s="68">
        <v>1.1000000000000001</v>
      </c>
      <c r="AB135" s="68">
        <v>18.899999999999999</v>
      </c>
      <c r="AC135" s="68">
        <v>13</v>
      </c>
      <c r="AD135" s="68">
        <v>1.2</v>
      </c>
      <c r="AE135" s="68">
        <v>15.5</v>
      </c>
      <c r="AF135" s="68">
        <v>14</v>
      </c>
      <c r="AG135" s="68">
        <v>1.3</v>
      </c>
      <c r="AH135" s="68">
        <v>18.600000000000001</v>
      </c>
      <c r="AI135" s="68">
        <v>13</v>
      </c>
      <c r="AJ135" s="68">
        <v>1.2</v>
      </c>
      <c r="AK135" s="68">
        <v>27.8</v>
      </c>
      <c r="AL135" s="68">
        <v>17</v>
      </c>
      <c r="AM135" s="68">
        <v>1.1000000000000001</v>
      </c>
      <c r="AN135" s="68">
        <v>6.71</v>
      </c>
      <c r="AO135" s="68">
        <v>6.45</v>
      </c>
      <c r="AP135" s="68">
        <v>4.3499999999999996</v>
      </c>
      <c r="AQ135" s="68">
        <v>4.38</v>
      </c>
      <c r="AR135" s="68">
        <v>6.96</v>
      </c>
      <c r="AS135" s="68">
        <v>4.63</v>
      </c>
      <c r="AT135" s="68">
        <v>6.19</v>
      </c>
      <c r="AU135" s="68">
        <v>4.51</v>
      </c>
      <c r="AV135" s="68">
        <v>6.28</v>
      </c>
      <c r="AW135" s="68">
        <v>10</v>
      </c>
      <c r="AX135" s="68">
        <v>5.9444467585329441</v>
      </c>
      <c r="AY135" s="68">
        <v>10.3</v>
      </c>
      <c r="AZ135" s="68">
        <v>11.14</v>
      </c>
      <c r="BA135" s="68">
        <v>12</v>
      </c>
      <c r="BB135" s="68"/>
      <c r="BC135" s="68"/>
      <c r="BD135" s="68"/>
      <c r="BE135" s="68">
        <v>5.4455154766413543</v>
      </c>
      <c r="BF135" s="68">
        <v>6.1612682948548807</v>
      </c>
      <c r="BG135" s="68">
        <v>17</v>
      </c>
      <c r="BH135" s="68">
        <v>6.7939631819464923</v>
      </c>
      <c r="BI135" s="68">
        <v>8.4600000000000009</v>
      </c>
      <c r="BJ135" s="68">
        <v>8.17</v>
      </c>
      <c r="BK135" s="68">
        <v>12.08</v>
      </c>
      <c r="BL135" s="68">
        <v>13.25</v>
      </c>
      <c r="BM135" s="68">
        <v>13.1</v>
      </c>
      <c r="BN135" s="68">
        <v>12.56</v>
      </c>
      <c r="BO135" s="68">
        <v>12.5</v>
      </c>
      <c r="BP135" s="68">
        <v>12.33</v>
      </c>
      <c r="BQ135" s="68">
        <v>12.99</v>
      </c>
      <c r="BR135" s="68">
        <v>13.89</v>
      </c>
      <c r="BS135" s="68">
        <v>13.8</v>
      </c>
      <c r="BT135" s="68">
        <v>13.52</v>
      </c>
      <c r="BU135" s="68">
        <v>11.29</v>
      </c>
      <c r="BV135" s="68">
        <v>12.5</v>
      </c>
      <c r="BW135" s="68">
        <v>11.75</v>
      </c>
      <c r="BX135" s="68">
        <v>3.72</v>
      </c>
      <c r="BY135" s="68">
        <v>0.83</v>
      </c>
      <c r="BZ135" s="68">
        <v>0.83</v>
      </c>
      <c r="CA135" s="68">
        <v>10.25</v>
      </c>
      <c r="CB135" s="68">
        <v>10.4</v>
      </c>
      <c r="CC135" s="68">
        <v>11.12</v>
      </c>
      <c r="CD135" s="68">
        <v>10.77</v>
      </c>
      <c r="CE135" s="68">
        <v>13.49</v>
      </c>
      <c r="CF135" s="68">
        <v>1.17</v>
      </c>
      <c r="CG135" s="68" t="s">
        <v>202</v>
      </c>
      <c r="CH135" s="68">
        <v>58.165242945822854</v>
      </c>
      <c r="CI135" s="68" t="s">
        <v>202</v>
      </c>
      <c r="CJ135" s="68">
        <v>3.9</v>
      </c>
      <c r="CK135" s="68">
        <v>6.9039165481270759</v>
      </c>
      <c r="CL135" s="68">
        <v>0.90953642384109412</v>
      </c>
      <c r="CM135" s="68">
        <v>17.400989657638611</v>
      </c>
      <c r="CN135" s="68">
        <v>34.524333997017074</v>
      </c>
      <c r="CO135" s="68">
        <v>8.5399999999999991</v>
      </c>
      <c r="CP135" s="68">
        <v>6.71</v>
      </c>
      <c r="CQ135" s="68">
        <v>5.83</v>
      </c>
      <c r="CR135" s="68">
        <v>1.1399999999999999</v>
      </c>
      <c r="CS135" s="68">
        <v>0.39499999999999996</v>
      </c>
      <c r="CT135" s="68">
        <v>0.4</v>
      </c>
      <c r="CU135" s="68">
        <v>0.56800000000000006</v>
      </c>
      <c r="CV135" s="68">
        <v>0.35</v>
      </c>
      <c r="CW135" s="68">
        <v>0.78</v>
      </c>
      <c r="CX135" s="68">
        <v>0.6083333333333335</v>
      </c>
      <c r="CY135" s="68">
        <v>0.80422032425693524</v>
      </c>
      <c r="CZ135" s="68">
        <v>1.1418062758024794</v>
      </c>
      <c r="DA135" s="68">
        <v>0.74</v>
      </c>
      <c r="DB135" s="68">
        <v>27.095238095238091</v>
      </c>
      <c r="DC135" s="68">
        <v>1.6757142857142859</v>
      </c>
      <c r="DD135" s="68">
        <v>10.290476190476193</v>
      </c>
      <c r="DE135" s="68">
        <v>2.5053490867116741</v>
      </c>
      <c r="DF135" s="68">
        <v>10.362267734031841</v>
      </c>
      <c r="DG135" s="68">
        <v>5.6858971616438652</v>
      </c>
      <c r="DH135" s="68">
        <v>6.9583896282395674</v>
      </c>
      <c r="DI135" s="68">
        <v>28.88</v>
      </c>
      <c r="DJ135" s="68">
        <v>6.9</v>
      </c>
      <c r="DK135" s="68">
        <v>12</v>
      </c>
      <c r="DL135" s="68">
        <v>2.38</v>
      </c>
      <c r="DM135" s="68">
        <v>11.652561419180628</v>
      </c>
      <c r="DN135" s="68">
        <v>67.336074011733416</v>
      </c>
      <c r="DO135" s="42"/>
    </row>
    <row r="136" spans="2:119">
      <c r="B136" s="23"/>
      <c r="C136" s="67">
        <v>60</v>
      </c>
      <c r="D136" s="64">
        <f t="shared" si="3"/>
        <v>60.201300000000003</v>
      </c>
      <c r="E136" s="67">
        <v>2013</v>
      </c>
      <c r="F136" s="68">
        <v>105.38268482732154</v>
      </c>
      <c r="G136" s="68">
        <v>114.54248366013071</v>
      </c>
      <c r="H136" s="68">
        <v>3.9103368333333335</v>
      </c>
      <c r="I136" s="68">
        <v>23.68</v>
      </c>
      <c r="J136" s="68">
        <v>22.7</v>
      </c>
      <c r="K136" s="68">
        <v>23</v>
      </c>
      <c r="L136" s="68">
        <v>24.13</v>
      </c>
      <c r="M136" s="68">
        <v>22.7</v>
      </c>
      <c r="N136" s="68">
        <v>36</v>
      </c>
      <c r="O136" s="68">
        <v>30.33</v>
      </c>
      <c r="P136" s="68">
        <v>20.9</v>
      </c>
      <c r="Q136" s="68">
        <v>69</v>
      </c>
      <c r="R136" s="68">
        <v>35</v>
      </c>
      <c r="S136" s="68">
        <v>28.82</v>
      </c>
      <c r="T136" s="68">
        <v>21.9</v>
      </c>
      <c r="U136" s="68">
        <v>26</v>
      </c>
      <c r="V136" s="68">
        <v>30.67</v>
      </c>
      <c r="W136" s="68">
        <v>24.566666666666659</v>
      </c>
      <c r="X136" s="69">
        <v>1700</v>
      </c>
      <c r="Y136" s="68">
        <v>20.6</v>
      </c>
      <c r="Z136" s="68">
        <v>13</v>
      </c>
      <c r="AA136" s="68">
        <v>2.4</v>
      </c>
      <c r="AB136" s="68">
        <v>21.3</v>
      </c>
      <c r="AC136" s="68">
        <v>13</v>
      </c>
      <c r="AD136" s="68">
        <v>2.8</v>
      </c>
      <c r="AE136" s="68">
        <v>19.899999999999999</v>
      </c>
      <c r="AF136" s="68">
        <v>13</v>
      </c>
      <c r="AG136" s="68">
        <v>3.6</v>
      </c>
      <c r="AH136" s="68">
        <v>20.7</v>
      </c>
      <c r="AI136" s="68">
        <v>13</v>
      </c>
      <c r="AJ136" s="68">
        <v>3.4</v>
      </c>
      <c r="AK136" s="68">
        <v>37</v>
      </c>
      <c r="AL136" s="68">
        <v>15</v>
      </c>
      <c r="AM136" s="68">
        <v>2.8</v>
      </c>
      <c r="AN136" s="68">
        <v>11.42</v>
      </c>
      <c r="AO136" s="68">
        <v>9.1300000000000008</v>
      </c>
      <c r="AP136" s="68">
        <v>5.04</v>
      </c>
      <c r="AQ136" s="68">
        <v>5.49</v>
      </c>
      <c r="AR136" s="68">
        <v>10.57</v>
      </c>
      <c r="AS136" s="68">
        <v>5.25</v>
      </c>
      <c r="AT136" s="68">
        <v>6.78</v>
      </c>
      <c r="AU136" s="68">
        <v>5.04</v>
      </c>
      <c r="AV136" s="68">
        <v>7.33</v>
      </c>
      <c r="AW136" s="68">
        <v>11.15</v>
      </c>
      <c r="AX136" s="68">
        <v>11.15</v>
      </c>
      <c r="AY136" s="68">
        <v>10.09</v>
      </c>
      <c r="AZ136" s="68">
        <v>11.5</v>
      </c>
      <c r="BA136" s="68">
        <v>12.38</v>
      </c>
      <c r="BB136" s="68"/>
      <c r="BC136" s="68"/>
      <c r="BD136" s="68"/>
      <c r="BE136" s="68">
        <v>8.36</v>
      </c>
      <c r="BF136" s="68">
        <v>8.25</v>
      </c>
      <c r="BG136" s="68">
        <v>14.13</v>
      </c>
      <c r="BH136" s="68">
        <v>8.25</v>
      </c>
      <c r="BI136" s="68">
        <v>9.89</v>
      </c>
      <c r="BJ136" s="68">
        <v>9.5</v>
      </c>
      <c r="BK136" s="68">
        <v>13.69</v>
      </c>
      <c r="BL136" s="68">
        <v>15.27</v>
      </c>
      <c r="BM136" s="68">
        <v>14.21</v>
      </c>
      <c r="BN136" s="68">
        <v>14.31</v>
      </c>
      <c r="BO136" s="68">
        <v>15.35</v>
      </c>
      <c r="BP136" s="68">
        <v>15.33</v>
      </c>
      <c r="BQ136" s="68">
        <v>15.88</v>
      </c>
      <c r="BR136" s="68">
        <v>16.190000000000001</v>
      </c>
      <c r="BS136" s="68">
        <v>17.12</v>
      </c>
      <c r="BT136" s="68">
        <v>17</v>
      </c>
      <c r="BU136" s="68">
        <v>12.55</v>
      </c>
      <c r="BV136" s="68">
        <v>13.57</v>
      </c>
      <c r="BW136" s="68">
        <v>13.57</v>
      </c>
      <c r="BX136" s="68">
        <v>3.95</v>
      </c>
      <c r="BY136" s="68">
        <v>0.87</v>
      </c>
      <c r="BZ136" s="68">
        <v>1.17</v>
      </c>
      <c r="CA136" s="68">
        <v>10.63</v>
      </c>
      <c r="CB136" s="68">
        <v>11.83</v>
      </c>
      <c r="CC136" s="68">
        <v>11.67</v>
      </c>
      <c r="CD136" s="68">
        <v>12.43</v>
      </c>
      <c r="CE136" s="68">
        <v>14.684999999999999</v>
      </c>
      <c r="CF136" s="68">
        <v>0.83</v>
      </c>
      <c r="CG136" s="68" t="s">
        <v>202</v>
      </c>
      <c r="CH136" s="70">
        <v>68.823052840434428</v>
      </c>
      <c r="CI136" s="68" t="s">
        <v>202</v>
      </c>
      <c r="CJ136" s="68">
        <v>4.8099999999999996</v>
      </c>
      <c r="CK136" s="68">
        <v>9.44</v>
      </c>
      <c r="CL136" s="68">
        <v>1.84</v>
      </c>
      <c r="CM136" s="68">
        <v>29.5</v>
      </c>
      <c r="CN136" s="68">
        <v>25.33</v>
      </c>
      <c r="CO136" s="68">
        <v>9.0299999999999994</v>
      </c>
      <c r="CP136" s="68">
        <v>8.58</v>
      </c>
      <c r="CQ136" s="68">
        <v>5.17</v>
      </c>
      <c r="CR136" s="68">
        <v>2.11</v>
      </c>
      <c r="CS136" s="68">
        <v>0.31</v>
      </c>
      <c r="CT136" s="68">
        <v>0.33</v>
      </c>
      <c r="CU136" s="68">
        <v>0.69</v>
      </c>
      <c r="CV136" s="68">
        <v>0.28999999999999998</v>
      </c>
      <c r="CW136" s="68">
        <v>0.51</v>
      </c>
      <c r="CX136" s="68">
        <v>0.51</v>
      </c>
      <c r="CY136" s="68">
        <v>1.17</v>
      </c>
      <c r="CZ136" s="68">
        <v>1.8468461538461536</v>
      </c>
      <c r="DA136" s="68">
        <v>1.41</v>
      </c>
      <c r="DB136" s="70">
        <f>DB135</f>
        <v>27.095238095238091</v>
      </c>
      <c r="DC136" s="70">
        <f>DC135</f>
        <v>1.6757142857142859</v>
      </c>
      <c r="DD136" s="70">
        <f>DD135</f>
        <v>10.290476190476193</v>
      </c>
      <c r="DE136" s="68">
        <v>2.54</v>
      </c>
      <c r="DF136" s="68">
        <v>10.4</v>
      </c>
      <c r="DG136" s="70">
        <f>DG135</f>
        <v>5.6858971616438652</v>
      </c>
      <c r="DH136" s="70">
        <f>DH135</f>
        <v>6.9583896282395674</v>
      </c>
      <c r="DI136" s="68">
        <v>28.88</v>
      </c>
      <c r="DJ136" s="68">
        <v>6.9</v>
      </c>
      <c r="DK136" s="68">
        <v>12</v>
      </c>
      <c r="DL136" s="68">
        <v>2.38</v>
      </c>
      <c r="DM136" s="68">
        <v>8.33</v>
      </c>
      <c r="DN136" s="68">
        <v>66.67</v>
      </c>
      <c r="DO136" s="42"/>
    </row>
    <row r="137" spans="2:119">
      <c r="B137" s="23"/>
      <c r="C137" s="42">
        <v>70</v>
      </c>
      <c r="D137" s="64">
        <f t="shared" si="3"/>
        <v>70.198999999999998</v>
      </c>
      <c r="E137" s="42">
        <v>1990</v>
      </c>
      <c r="F137" s="65">
        <v>66.341299060295071</v>
      </c>
      <c r="G137" s="65">
        <v>43.572984749455337</v>
      </c>
      <c r="H137" s="65">
        <v>1.0866666666666667</v>
      </c>
      <c r="I137" s="65">
        <v>15.72</v>
      </c>
      <c r="J137" s="65">
        <v>11.700000000000001</v>
      </c>
      <c r="K137" s="65">
        <v>22</v>
      </c>
      <c r="L137" s="65">
        <v>17.55</v>
      </c>
      <c r="M137" s="65">
        <v>11.200000000000001</v>
      </c>
      <c r="N137" s="65">
        <v>59</v>
      </c>
      <c r="O137" s="65">
        <v>19.38</v>
      </c>
      <c r="P137" s="65">
        <v>14.6</v>
      </c>
      <c r="Q137" s="65">
        <v>95</v>
      </c>
      <c r="R137" s="65">
        <v>20</v>
      </c>
      <c r="S137" s="65">
        <v>19.07</v>
      </c>
      <c r="T137" s="65">
        <v>12.745330915684498</v>
      </c>
      <c r="U137" s="65">
        <v>23.762466001813237</v>
      </c>
      <c r="V137" s="65">
        <v>17.110945142101784</v>
      </c>
      <c r="W137" s="65">
        <v>11</v>
      </c>
      <c r="X137" s="66">
        <v>768</v>
      </c>
      <c r="Y137" s="65">
        <v>12.1</v>
      </c>
      <c r="Z137" s="65">
        <v>12</v>
      </c>
      <c r="AA137" s="65">
        <v>0.8</v>
      </c>
      <c r="AB137" s="65">
        <v>12</v>
      </c>
      <c r="AC137" s="65">
        <v>12</v>
      </c>
      <c r="AD137" s="65">
        <v>1</v>
      </c>
      <c r="AE137" s="65">
        <v>11.7</v>
      </c>
      <c r="AF137" s="65">
        <v>12</v>
      </c>
      <c r="AG137" s="65">
        <v>0.9</v>
      </c>
      <c r="AH137" s="65">
        <v>12.2</v>
      </c>
      <c r="AI137" s="65">
        <v>12</v>
      </c>
      <c r="AJ137" s="65">
        <v>0.9</v>
      </c>
      <c r="AK137" s="65">
        <v>11.5</v>
      </c>
      <c r="AL137" s="65">
        <v>10</v>
      </c>
      <c r="AM137" s="65">
        <v>1.5</v>
      </c>
      <c r="AN137" s="65">
        <v>5.3049999999999997</v>
      </c>
      <c r="AO137" s="65">
        <v>4.62</v>
      </c>
      <c r="AP137" s="65">
        <v>3.12</v>
      </c>
      <c r="AQ137" s="65">
        <v>3.19</v>
      </c>
      <c r="AR137" s="65">
        <v>5.66</v>
      </c>
      <c r="AS137" s="65">
        <v>3.4</v>
      </c>
      <c r="AT137" s="65">
        <v>5.5033333333333161</v>
      </c>
      <c r="AU137" s="65">
        <v>3.37</v>
      </c>
      <c r="AV137" s="65">
        <v>4.42</v>
      </c>
      <c r="AW137" s="65">
        <v>5.94</v>
      </c>
      <c r="AX137" s="65">
        <v>5</v>
      </c>
      <c r="AY137" s="65">
        <v>7.09</v>
      </c>
      <c r="AZ137" s="65">
        <v>7.62</v>
      </c>
      <c r="BA137" s="65">
        <v>10.5</v>
      </c>
      <c r="BB137" s="65"/>
      <c r="BC137" s="65"/>
      <c r="BD137" s="65"/>
      <c r="BE137" s="65">
        <v>5.5</v>
      </c>
      <c r="BF137" s="65">
        <v>4.2554187055403796</v>
      </c>
      <c r="BG137" s="65">
        <v>10.67</v>
      </c>
      <c r="BH137" s="65">
        <v>6.75</v>
      </c>
      <c r="BI137" s="65">
        <v>5.01</v>
      </c>
      <c r="BJ137" s="65">
        <v>5.1170967741935538</v>
      </c>
      <c r="BK137" s="65">
        <v>6.1</v>
      </c>
      <c r="BL137" s="65">
        <v>6.62</v>
      </c>
      <c r="BM137" s="65">
        <v>6.78</v>
      </c>
      <c r="BN137" s="65">
        <v>6.65</v>
      </c>
      <c r="BO137" s="65">
        <v>7.475569672437107</v>
      </c>
      <c r="BP137" s="65">
        <v>4.75</v>
      </c>
      <c r="BQ137" s="65">
        <v>9.2100000000000009</v>
      </c>
      <c r="BR137" s="65">
        <v>9.36</v>
      </c>
      <c r="BS137" s="65">
        <v>8.25</v>
      </c>
      <c r="BT137" s="65">
        <v>9.9700000000000006</v>
      </c>
      <c r="BU137" s="65">
        <v>7</v>
      </c>
      <c r="BV137" s="65">
        <v>7.8324963749315506</v>
      </c>
      <c r="BW137" s="65">
        <v>7.25</v>
      </c>
      <c r="BX137" s="65">
        <v>2</v>
      </c>
      <c r="BY137" s="65">
        <v>0.32</v>
      </c>
      <c r="BZ137" s="65">
        <v>0.37</v>
      </c>
      <c r="CA137" s="65">
        <v>6.13</v>
      </c>
      <c r="CB137" s="65">
        <v>7.8099999999998611</v>
      </c>
      <c r="CC137" s="65">
        <v>6.69</v>
      </c>
      <c r="CD137" s="65">
        <v>9.3599999999998147</v>
      </c>
      <c r="CE137" s="65">
        <v>11.74</v>
      </c>
      <c r="CF137" s="65">
        <v>0.32</v>
      </c>
      <c r="CG137" s="65">
        <v>7.29</v>
      </c>
      <c r="CH137" s="65">
        <v>49.21</v>
      </c>
      <c r="CI137" s="65">
        <v>27</v>
      </c>
      <c r="CJ137" s="65">
        <v>1.94</v>
      </c>
      <c r="CK137" s="65">
        <v>9.3158109559611724</v>
      </c>
      <c r="CL137" s="65">
        <v>0.77</v>
      </c>
      <c r="CM137" s="65">
        <v>11.33</v>
      </c>
      <c r="CN137" s="65">
        <v>21.06</v>
      </c>
      <c r="CO137" s="65">
        <v>5.45</v>
      </c>
      <c r="CP137" s="65">
        <v>4.28</v>
      </c>
      <c r="CQ137" s="65">
        <v>3.17</v>
      </c>
      <c r="CR137" s="65">
        <v>1.794960629921295</v>
      </c>
      <c r="CS137" s="65">
        <v>0.25</v>
      </c>
      <c r="CT137" s="65">
        <v>0.23</v>
      </c>
      <c r="CU137" s="65">
        <v>0.72</v>
      </c>
      <c r="CV137" s="65">
        <v>0.15</v>
      </c>
      <c r="CW137" s="65">
        <v>0.32</v>
      </c>
      <c r="CX137" s="65">
        <v>0.3</v>
      </c>
      <c r="CY137" s="65">
        <v>0.64133790603667629</v>
      </c>
      <c r="CZ137" s="65">
        <v>1.0246586737620151</v>
      </c>
      <c r="DA137" s="65">
        <v>0.62</v>
      </c>
      <c r="DB137" s="65">
        <v>9.8800000000000008</v>
      </c>
      <c r="DC137" s="65">
        <v>0.8</v>
      </c>
      <c r="DD137" s="65">
        <v>5.5</v>
      </c>
      <c r="DE137" s="65">
        <v>1.2524582097772909</v>
      </c>
      <c r="DF137" s="65">
        <v>5.7337709130779047</v>
      </c>
      <c r="DG137" s="65">
        <v>4</v>
      </c>
      <c r="DH137" s="65">
        <v>5</v>
      </c>
      <c r="DI137" s="65">
        <v>12.04</v>
      </c>
      <c r="DJ137" s="65">
        <v>5.4</v>
      </c>
      <c r="DK137" s="65">
        <v>10</v>
      </c>
      <c r="DL137" s="65">
        <v>0.76</v>
      </c>
      <c r="DM137" s="65">
        <v>6.33</v>
      </c>
      <c r="DN137" s="65">
        <v>27</v>
      </c>
      <c r="DO137" s="42"/>
    </row>
    <row r="138" spans="2:119">
      <c r="B138" s="23"/>
      <c r="C138" s="42">
        <v>70</v>
      </c>
      <c r="D138" s="64">
        <f t="shared" si="3"/>
        <v>70.199100000000001</v>
      </c>
      <c r="E138" s="42">
        <v>1991</v>
      </c>
      <c r="F138" s="65">
        <v>68.518040318038857</v>
      </c>
      <c r="G138" s="65">
        <v>44.444444444444443</v>
      </c>
      <c r="H138" s="65">
        <v>1.0906666666666667</v>
      </c>
      <c r="I138" s="65">
        <v>15.3</v>
      </c>
      <c r="J138" s="65">
        <v>12</v>
      </c>
      <c r="K138" s="65">
        <v>21</v>
      </c>
      <c r="L138" s="65">
        <v>16.77</v>
      </c>
      <c r="M138" s="65">
        <v>11.799999999999999</v>
      </c>
      <c r="N138" s="65">
        <v>44</v>
      </c>
      <c r="O138" s="65">
        <v>18.96</v>
      </c>
      <c r="P138" s="65">
        <v>8.9333333333333336</v>
      </c>
      <c r="Q138" s="65">
        <v>73</v>
      </c>
      <c r="R138" s="65">
        <v>18</v>
      </c>
      <c r="S138" s="65">
        <v>18.760000000000002</v>
      </c>
      <c r="T138" s="65">
        <v>12.858658204895738</v>
      </c>
      <c r="U138" s="65">
        <v>22.168631006346327</v>
      </c>
      <c r="V138" s="65">
        <v>16.670000000000002</v>
      </c>
      <c r="W138" s="65">
        <v>11.333333333333336</v>
      </c>
      <c r="X138" s="66">
        <v>800</v>
      </c>
      <c r="Y138" s="65">
        <v>11.4</v>
      </c>
      <c r="Z138" s="65">
        <v>15</v>
      </c>
      <c r="AA138" s="65">
        <v>1.2</v>
      </c>
      <c r="AB138" s="65">
        <v>10.9</v>
      </c>
      <c r="AC138" s="65">
        <v>14</v>
      </c>
      <c r="AD138" s="65">
        <v>1.6</v>
      </c>
      <c r="AE138" s="65">
        <v>10.8</v>
      </c>
      <c r="AF138" s="65">
        <v>14</v>
      </c>
      <c r="AG138" s="65">
        <v>1.7</v>
      </c>
      <c r="AH138" s="65">
        <v>11</v>
      </c>
      <c r="AI138" s="65">
        <v>15</v>
      </c>
      <c r="AJ138" s="65">
        <v>1.7</v>
      </c>
      <c r="AK138" s="65">
        <v>11.5</v>
      </c>
      <c r="AL138" s="65">
        <v>11</v>
      </c>
      <c r="AM138" s="65">
        <v>1.2</v>
      </c>
      <c r="AN138" s="65">
        <v>4.96</v>
      </c>
      <c r="AO138" s="65">
        <v>4.57</v>
      </c>
      <c r="AP138" s="65">
        <v>3.01</v>
      </c>
      <c r="AQ138" s="65">
        <v>3.12</v>
      </c>
      <c r="AR138" s="65">
        <v>5.39</v>
      </c>
      <c r="AS138" s="65">
        <v>3.36</v>
      </c>
      <c r="AT138" s="65">
        <v>5.5033333333333223</v>
      </c>
      <c r="AU138" s="65">
        <v>3.37</v>
      </c>
      <c r="AV138" s="65">
        <v>3.46</v>
      </c>
      <c r="AW138" s="65">
        <v>5.81</v>
      </c>
      <c r="AX138" s="65">
        <v>8.1</v>
      </c>
      <c r="AY138" s="65">
        <v>7</v>
      </c>
      <c r="AZ138" s="65">
        <v>7.4</v>
      </c>
      <c r="BA138" s="65">
        <v>9.94</v>
      </c>
      <c r="BB138" s="65"/>
      <c r="BC138" s="65"/>
      <c r="BD138" s="65"/>
      <c r="BE138" s="65">
        <v>6.25</v>
      </c>
      <c r="BF138" s="65">
        <v>4.4321302639458953</v>
      </c>
      <c r="BG138" s="65">
        <v>9.44</v>
      </c>
      <c r="BH138" s="65">
        <v>5.81</v>
      </c>
      <c r="BI138" s="65">
        <v>5.39</v>
      </c>
      <c r="BJ138" s="65">
        <v>5.1751612903225901</v>
      </c>
      <c r="BK138" s="65">
        <v>6.39</v>
      </c>
      <c r="BL138" s="65">
        <v>6.5</v>
      </c>
      <c r="BM138" s="65">
        <v>6.47</v>
      </c>
      <c r="BN138" s="65">
        <v>6.71</v>
      </c>
      <c r="BO138" s="65">
        <v>7.25</v>
      </c>
      <c r="BP138" s="65">
        <v>6.892868314163155</v>
      </c>
      <c r="BQ138" s="65">
        <v>9.3699999999999992</v>
      </c>
      <c r="BR138" s="65">
        <v>8.36</v>
      </c>
      <c r="BS138" s="65">
        <v>7.52</v>
      </c>
      <c r="BT138" s="65">
        <v>8.7100000000000009</v>
      </c>
      <c r="BU138" s="65">
        <v>7.64</v>
      </c>
      <c r="BV138" s="65">
        <v>7.8324963749315426</v>
      </c>
      <c r="BW138" s="65">
        <v>7.45</v>
      </c>
      <c r="BX138" s="65">
        <v>3.4</v>
      </c>
      <c r="BY138" s="65">
        <v>0.36</v>
      </c>
      <c r="BZ138" s="65">
        <v>0.37</v>
      </c>
      <c r="CA138" s="65">
        <v>6.19</v>
      </c>
      <c r="CB138" s="65">
        <v>7.809999999999869</v>
      </c>
      <c r="CC138" s="65">
        <v>6.72</v>
      </c>
      <c r="CD138" s="65">
        <v>9.3599999999998218</v>
      </c>
      <c r="CE138" s="65">
        <v>12.52</v>
      </c>
      <c r="CF138" s="65">
        <v>0.36</v>
      </c>
      <c r="CG138" s="65">
        <v>6.5</v>
      </c>
      <c r="CH138" s="65">
        <v>46.45</v>
      </c>
      <c r="CI138" s="65">
        <v>25.17</v>
      </c>
      <c r="CJ138" s="65">
        <v>2.0499999999999998</v>
      </c>
      <c r="CK138" s="65">
        <v>9.315810955961183</v>
      </c>
      <c r="CL138" s="65">
        <v>0.98</v>
      </c>
      <c r="CM138" s="65">
        <v>12.2</v>
      </c>
      <c r="CN138" s="65">
        <v>20</v>
      </c>
      <c r="CO138" s="65">
        <v>6</v>
      </c>
      <c r="CP138" s="65">
        <v>4.25</v>
      </c>
      <c r="CQ138" s="65">
        <v>3.3</v>
      </c>
      <c r="CR138" s="65">
        <v>1.794960629921293</v>
      </c>
      <c r="CS138" s="65">
        <v>0.27</v>
      </c>
      <c r="CT138" s="65">
        <v>0.23</v>
      </c>
      <c r="CU138" s="65">
        <v>0.48</v>
      </c>
      <c r="CV138" s="65">
        <v>0.18</v>
      </c>
      <c r="CW138" s="65">
        <v>0.31</v>
      </c>
      <c r="CX138" s="65">
        <v>0.36</v>
      </c>
      <c r="CY138" s="65">
        <v>0.64328710319230531</v>
      </c>
      <c r="CZ138" s="65">
        <v>1.082375301298711</v>
      </c>
      <c r="DA138" s="65">
        <v>0.71</v>
      </c>
      <c r="DB138" s="65">
        <v>11.44</v>
      </c>
      <c r="DC138" s="65">
        <v>0.61</v>
      </c>
      <c r="DD138" s="65">
        <v>5.6</v>
      </c>
      <c r="DE138" s="65">
        <v>1.2836037342205187</v>
      </c>
      <c r="DF138" s="65">
        <v>6.8681981957726634</v>
      </c>
      <c r="DG138" s="65">
        <v>7.25</v>
      </c>
      <c r="DH138" s="65">
        <v>5.5</v>
      </c>
      <c r="DI138" s="65">
        <v>12.71</v>
      </c>
      <c r="DJ138" s="65">
        <v>4.5999999999999996</v>
      </c>
      <c r="DK138" s="65">
        <v>9</v>
      </c>
      <c r="DL138" s="65">
        <v>0.67</v>
      </c>
      <c r="DM138" s="65">
        <v>6.56</v>
      </c>
      <c r="DN138" s="65">
        <v>21.67</v>
      </c>
      <c r="DO138" s="42"/>
    </row>
    <row r="139" spans="2:119">
      <c r="B139" s="23"/>
      <c r="C139" s="42">
        <v>70</v>
      </c>
      <c r="D139" s="64">
        <f t="shared" ref="D139:D202" si="4">C139+E139/10000</f>
        <v>70.199200000000005</v>
      </c>
      <c r="E139" s="42">
        <v>1992</v>
      </c>
      <c r="F139" s="65">
        <v>70.329327106343314</v>
      </c>
      <c r="G139" s="65">
        <v>45.315904139433549</v>
      </c>
      <c r="H139" s="65">
        <v>1.1164999999999998</v>
      </c>
      <c r="I139" s="65">
        <v>15.46</v>
      </c>
      <c r="J139" s="65">
        <v>12.4</v>
      </c>
      <c r="K139" s="65">
        <v>20</v>
      </c>
      <c r="L139" s="65">
        <v>16.79</v>
      </c>
      <c r="M139" s="65">
        <v>10.100000000000001</v>
      </c>
      <c r="N139" s="65">
        <v>53</v>
      </c>
      <c r="O139" s="65">
        <v>19.100000000000001</v>
      </c>
      <c r="P139" s="65">
        <v>10</v>
      </c>
      <c r="Q139" s="65">
        <v>79</v>
      </c>
      <c r="R139" s="65">
        <v>20</v>
      </c>
      <c r="S139" s="65">
        <v>19.03</v>
      </c>
      <c r="T139" s="65">
        <v>12.209972801450588</v>
      </c>
      <c r="U139" s="65">
        <v>22.32774252039891</v>
      </c>
      <c r="V139" s="65">
        <v>18.5</v>
      </c>
      <c r="W139" s="65">
        <v>11.666666666666671</v>
      </c>
      <c r="X139" s="66">
        <v>832</v>
      </c>
      <c r="Y139" s="65">
        <v>12</v>
      </c>
      <c r="Z139" s="65">
        <v>15</v>
      </c>
      <c r="AA139" s="65">
        <v>1</v>
      </c>
      <c r="AB139" s="65">
        <v>11.3</v>
      </c>
      <c r="AC139" s="65">
        <v>16</v>
      </c>
      <c r="AD139" s="65">
        <v>1</v>
      </c>
      <c r="AE139" s="65">
        <v>11.4</v>
      </c>
      <c r="AF139" s="65">
        <v>18</v>
      </c>
      <c r="AG139" s="65">
        <v>1.4</v>
      </c>
      <c r="AH139" s="65">
        <v>11.4</v>
      </c>
      <c r="AI139" s="65">
        <v>16</v>
      </c>
      <c r="AJ139" s="65">
        <v>1.2</v>
      </c>
      <c r="AK139" s="65">
        <v>13.4</v>
      </c>
      <c r="AL139" s="65">
        <v>21</v>
      </c>
      <c r="AM139" s="65">
        <v>1.1999999999999997</v>
      </c>
      <c r="AN139" s="65">
        <v>6.5</v>
      </c>
      <c r="AO139" s="65">
        <v>4.8600000000000003</v>
      </c>
      <c r="AP139" s="65">
        <v>3.09</v>
      </c>
      <c r="AQ139" s="65">
        <v>3.22</v>
      </c>
      <c r="AR139" s="65">
        <v>5.58</v>
      </c>
      <c r="AS139" s="65">
        <v>3.42</v>
      </c>
      <c r="AT139" s="65">
        <v>5.5033333333333276</v>
      </c>
      <c r="AU139" s="65">
        <v>3.28</v>
      </c>
      <c r="AV139" s="65">
        <v>4.79</v>
      </c>
      <c r="AW139" s="65">
        <v>5.87</v>
      </c>
      <c r="AX139" s="65">
        <v>6.7809888864525014</v>
      </c>
      <c r="AY139" s="65">
        <v>7.22</v>
      </c>
      <c r="AZ139" s="65">
        <v>7.5</v>
      </c>
      <c r="BA139" s="65">
        <v>8.1300000000000008</v>
      </c>
      <c r="BB139" s="65"/>
      <c r="BC139" s="65"/>
      <c r="BD139" s="65"/>
      <c r="BE139" s="65">
        <v>4.6112905476107429</v>
      </c>
      <c r="BF139" s="65">
        <v>4.6720372182702548</v>
      </c>
      <c r="BG139" s="65">
        <v>9.83</v>
      </c>
      <c r="BH139" s="65">
        <v>5.1837499999999999</v>
      </c>
      <c r="BI139" s="65">
        <v>5.29</v>
      </c>
      <c r="BJ139" s="65">
        <v>5.2332258064516246</v>
      </c>
      <c r="BK139" s="65">
        <v>6</v>
      </c>
      <c r="BL139" s="65">
        <v>6.13</v>
      </c>
      <c r="BM139" s="65">
        <v>6.29</v>
      </c>
      <c r="BN139" s="65">
        <v>6.21</v>
      </c>
      <c r="BO139" s="65">
        <v>7.7808893635377263</v>
      </c>
      <c r="BP139" s="65">
        <v>7.3029465133052431</v>
      </c>
      <c r="BQ139" s="65">
        <v>8.5</v>
      </c>
      <c r="BR139" s="65">
        <v>7.68</v>
      </c>
      <c r="BS139" s="65">
        <v>7.54</v>
      </c>
      <c r="BT139" s="65">
        <v>8.02</v>
      </c>
      <c r="BU139" s="65">
        <v>6.75</v>
      </c>
      <c r="BV139" s="65">
        <v>7.8324963749315337</v>
      </c>
      <c r="BW139" s="65">
        <v>7.36</v>
      </c>
      <c r="BX139" s="65">
        <v>3.44</v>
      </c>
      <c r="BY139" s="65">
        <v>0.35</v>
      </c>
      <c r="BZ139" s="65">
        <v>0.37</v>
      </c>
      <c r="CA139" s="65">
        <v>6.16</v>
      </c>
      <c r="CB139" s="65">
        <v>7.8099999999998779</v>
      </c>
      <c r="CC139" s="65">
        <v>6.6</v>
      </c>
      <c r="CD139" s="65">
        <v>9.3599999999998325</v>
      </c>
      <c r="CE139" s="65">
        <v>11.46</v>
      </c>
      <c r="CF139" s="65">
        <v>0.28999999999999998</v>
      </c>
      <c r="CG139" s="65">
        <v>8.9149999999999991</v>
      </c>
      <c r="CH139" s="65">
        <v>46.85</v>
      </c>
      <c r="CI139" s="65">
        <v>26.75</v>
      </c>
      <c r="CJ139" s="65">
        <v>3.8</v>
      </c>
      <c r="CK139" s="65">
        <v>9.3158109559611972</v>
      </c>
      <c r="CL139" s="65">
        <v>1.0046031746031745</v>
      </c>
      <c r="CM139" s="65">
        <v>11.42</v>
      </c>
      <c r="CN139" s="65">
        <v>21.36</v>
      </c>
      <c r="CO139" s="65">
        <v>5.1745757583414314</v>
      </c>
      <c r="CP139" s="65">
        <v>4.4000000000000004</v>
      </c>
      <c r="CQ139" s="65">
        <v>2.67</v>
      </c>
      <c r="CR139" s="65">
        <v>1.7949606299212908</v>
      </c>
      <c r="CS139" s="65">
        <v>0.27</v>
      </c>
      <c r="CT139" s="65">
        <v>0.24</v>
      </c>
      <c r="CU139" s="65">
        <v>0.71117864945484488</v>
      </c>
      <c r="CV139" s="65">
        <v>0.14000000000000001</v>
      </c>
      <c r="CW139" s="65">
        <v>0.35</v>
      </c>
      <c r="CX139" s="65">
        <v>0.35</v>
      </c>
      <c r="CY139" s="65">
        <v>0.64516695513639244</v>
      </c>
      <c r="CZ139" s="65">
        <v>1.1342170292683098</v>
      </c>
      <c r="DA139" s="65">
        <v>0.67</v>
      </c>
      <c r="DB139" s="65">
        <v>13.33</v>
      </c>
      <c r="DC139" s="65">
        <v>0.67</v>
      </c>
      <c r="DD139" s="65">
        <v>6.3</v>
      </c>
      <c r="DE139" s="65">
        <v>1.3251548599945238</v>
      </c>
      <c r="DF139" s="65">
        <v>7.1549227721264179</v>
      </c>
      <c r="DG139" s="65">
        <v>4.5</v>
      </c>
      <c r="DH139" s="65">
        <v>5.5</v>
      </c>
      <c r="DI139" s="65">
        <v>11.85</v>
      </c>
      <c r="DJ139" s="65">
        <v>5.5</v>
      </c>
      <c r="DK139" s="65">
        <v>12</v>
      </c>
      <c r="DL139" s="65">
        <v>0.87</v>
      </c>
      <c r="DM139" s="65">
        <v>6.8</v>
      </c>
      <c r="DN139" s="65">
        <v>37.5</v>
      </c>
      <c r="DO139" s="42"/>
    </row>
    <row r="140" spans="2:119">
      <c r="B140" s="23"/>
      <c r="C140" s="42">
        <v>70</v>
      </c>
      <c r="D140" s="64">
        <f t="shared" si="4"/>
        <v>70.199299999999994</v>
      </c>
      <c r="E140" s="42">
        <v>1993</v>
      </c>
      <c r="F140" s="65">
        <v>72.085033336038592</v>
      </c>
      <c r="G140" s="65">
        <v>46.623093681917211</v>
      </c>
      <c r="H140" s="65">
        <v>1.0905</v>
      </c>
      <c r="I140" s="65">
        <v>15.68</v>
      </c>
      <c r="J140" s="65">
        <v>12</v>
      </c>
      <c r="K140" s="65">
        <v>20</v>
      </c>
      <c r="L140" s="65">
        <v>17.07</v>
      </c>
      <c r="M140" s="65">
        <v>10.6</v>
      </c>
      <c r="N140" s="65">
        <v>55</v>
      </c>
      <c r="O140" s="65">
        <v>19.489999999999998</v>
      </c>
      <c r="P140" s="65">
        <v>8.6</v>
      </c>
      <c r="Q140" s="65">
        <v>77</v>
      </c>
      <c r="R140" s="65">
        <v>21</v>
      </c>
      <c r="S140" s="65">
        <v>19</v>
      </c>
      <c r="T140" s="65">
        <v>12.052493200362646</v>
      </c>
      <c r="U140" s="65">
        <v>23.956935630099728</v>
      </c>
      <c r="V140" s="65">
        <v>18.05315598149372</v>
      </c>
      <c r="W140" s="65">
        <v>12</v>
      </c>
      <c r="X140" s="66">
        <v>864</v>
      </c>
      <c r="Y140" s="65">
        <v>12.1</v>
      </c>
      <c r="Z140" s="65">
        <v>13</v>
      </c>
      <c r="AA140" s="65">
        <v>1.1000000000000001</v>
      </c>
      <c r="AB140" s="65">
        <v>11.8</v>
      </c>
      <c r="AC140" s="65">
        <v>13</v>
      </c>
      <c r="AD140" s="65">
        <v>1.4</v>
      </c>
      <c r="AE140" s="65">
        <v>11.9</v>
      </c>
      <c r="AF140" s="65">
        <v>15</v>
      </c>
      <c r="AG140" s="65">
        <v>1.1000000000000001</v>
      </c>
      <c r="AH140" s="65">
        <v>12</v>
      </c>
      <c r="AI140" s="65">
        <v>14</v>
      </c>
      <c r="AJ140" s="65">
        <v>1.3</v>
      </c>
      <c r="AK140" s="65">
        <v>10.5</v>
      </c>
      <c r="AL140" s="65">
        <v>9</v>
      </c>
      <c r="AM140" s="65">
        <v>1.2</v>
      </c>
      <c r="AN140" s="65">
        <v>5.57</v>
      </c>
      <c r="AO140" s="65">
        <v>5.01</v>
      </c>
      <c r="AP140" s="65">
        <v>3.19</v>
      </c>
      <c r="AQ140" s="65">
        <v>3.27</v>
      </c>
      <c r="AR140" s="65">
        <v>6.35</v>
      </c>
      <c r="AS140" s="65">
        <v>3.4</v>
      </c>
      <c r="AT140" s="65">
        <v>5.15</v>
      </c>
      <c r="AU140" s="65">
        <v>3.33</v>
      </c>
      <c r="AV140" s="65">
        <v>5.29</v>
      </c>
      <c r="AW140" s="65">
        <v>5.95</v>
      </c>
      <c r="AX140" s="65">
        <v>6.4953115766300726</v>
      </c>
      <c r="AY140" s="65">
        <v>7.11</v>
      </c>
      <c r="AZ140" s="65">
        <v>7.55</v>
      </c>
      <c r="BA140" s="65">
        <v>10.44</v>
      </c>
      <c r="BB140" s="65"/>
      <c r="BC140" s="65"/>
      <c r="BD140" s="65"/>
      <c r="BE140" s="65">
        <v>3.5</v>
      </c>
      <c r="BF140" s="65">
        <v>4</v>
      </c>
      <c r="BG140" s="65">
        <v>9.8800000000000008</v>
      </c>
      <c r="BH140" s="65">
        <v>4.67</v>
      </c>
      <c r="BI140" s="65">
        <v>5.9</v>
      </c>
      <c r="BJ140" s="65">
        <v>5.2719354838709869</v>
      </c>
      <c r="BK140" s="65">
        <v>6.57</v>
      </c>
      <c r="BL140" s="65">
        <v>6.81</v>
      </c>
      <c r="BM140" s="65">
        <v>6.98</v>
      </c>
      <c r="BN140" s="65">
        <v>6.9</v>
      </c>
      <c r="BO140" s="65">
        <v>7.8325575288049647</v>
      </c>
      <c r="BP140" s="65">
        <v>7.810703792278785</v>
      </c>
      <c r="BQ140" s="65">
        <v>9.36</v>
      </c>
      <c r="BR140" s="65">
        <v>8.6</v>
      </c>
      <c r="BS140" s="65">
        <v>9.02</v>
      </c>
      <c r="BT140" s="65">
        <v>9.3800000000000008</v>
      </c>
      <c r="BU140" s="65">
        <v>7.35</v>
      </c>
      <c r="BV140" s="65">
        <v>7.8324963749315231</v>
      </c>
      <c r="BW140" s="65">
        <v>7.26</v>
      </c>
      <c r="BX140" s="65">
        <v>2.33</v>
      </c>
      <c r="BY140" s="65">
        <v>0.35</v>
      </c>
      <c r="BZ140" s="65">
        <v>0.44</v>
      </c>
      <c r="CA140" s="65">
        <v>6.37</v>
      </c>
      <c r="CB140" s="65">
        <v>7.8099999999998886</v>
      </c>
      <c r="CC140" s="65">
        <v>7.12</v>
      </c>
      <c r="CD140" s="65">
        <v>9.3599999999998467</v>
      </c>
      <c r="CE140" s="65">
        <v>12.5</v>
      </c>
      <c r="CF140" s="65">
        <v>0.33</v>
      </c>
      <c r="CG140" s="65">
        <v>11.33</v>
      </c>
      <c r="CH140" s="65">
        <v>41</v>
      </c>
      <c r="CI140" s="65">
        <v>28.33</v>
      </c>
      <c r="CJ140" s="65">
        <v>2.73</v>
      </c>
      <c r="CK140" s="65">
        <v>9.3158109559612132</v>
      </c>
      <c r="CL140" s="65">
        <v>1.0168253968253969</v>
      </c>
      <c r="CM140" s="65">
        <v>12</v>
      </c>
      <c r="CN140" s="65">
        <v>23.83</v>
      </c>
      <c r="CO140" s="65">
        <v>6.06</v>
      </c>
      <c r="CP140" s="65">
        <v>4.42</v>
      </c>
      <c r="CQ140" s="65">
        <v>3.29</v>
      </c>
      <c r="CR140" s="65">
        <v>1.7949606299212881</v>
      </c>
      <c r="CS140" s="65">
        <v>0.26</v>
      </c>
      <c r="CT140" s="65">
        <v>0.24</v>
      </c>
      <c r="CU140" s="65">
        <v>0.75914009991016185</v>
      </c>
      <c r="CV140" s="65">
        <v>0.16</v>
      </c>
      <c r="CW140" s="65">
        <v>0.32</v>
      </c>
      <c r="CX140" s="65">
        <v>0.35</v>
      </c>
      <c r="CY140" s="65">
        <v>0.63979723978506797</v>
      </c>
      <c r="CZ140" s="65">
        <v>1.1502757865062181</v>
      </c>
      <c r="DA140" s="65">
        <v>0.75</v>
      </c>
      <c r="DB140" s="65">
        <v>12.14</v>
      </c>
      <c r="DC140" s="65">
        <v>0.85</v>
      </c>
      <c r="DD140" s="65">
        <v>6.6</v>
      </c>
      <c r="DE140" s="65">
        <v>1.56</v>
      </c>
      <c r="DF140" s="65">
        <v>7</v>
      </c>
      <c r="DG140" s="65">
        <v>5.5</v>
      </c>
      <c r="DH140" s="65">
        <v>6.4</v>
      </c>
      <c r="DI140" s="65">
        <v>13.23</v>
      </c>
      <c r="DJ140" s="65">
        <v>4.8</v>
      </c>
      <c r="DK140" s="65">
        <v>8</v>
      </c>
      <c r="DL140" s="65">
        <v>0.71</v>
      </c>
      <c r="DM140" s="65">
        <v>6.86</v>
      </c>
      <c r="DN140" s="65">
        <v>29.5</v>
      </c>
      <c r="DO140" s="42"/>
    </row>
    <row r="141" spans="2:119">
      <c r="B141" s="23"/>
      <c r="C141" s="42">
        <v>70</v>
      </c>
      <c r="D141" s="64">
        <f t="shared" si="4"/>
        <v>70.199399999999997</v>
      </c>
      <c r="E141" s="42">
        <v>1994</v>
      </c>
      <c r="F141" s="65">
        <v>73.584478760110869</v>
      </c>
      <c r="G141" s="65">
        <v>49.23747276688453</v>
      </c>
      <c r="H141" s="65">
        <v>1.1113333333333333</v>
      </c>
      <c r="I141" s="65">
        <v>15.83</v>
      </c>
      <c r="J141" s="65">
        <v>12.6</v>
      </c>
      <c r="K141" s="65">
        <v>21</v>
      </c>
      <c r="L141" s="65">
        <v>16.809999999999999</v>
      </c>
      <c r="M141" s="65">
        <v>11.799999999999999</v>
      </c>
      <c r="N141" s="65">
        <v>43</v>
      </c>
      <c r="O141" s="65">
        <v>19.690000000000001</v>
      </c>
      <c r="P141" s="65">
        <v>8</v>
      </c>
      <c r="Q141" s="65">
        <v>82</v>
      </c>
      <c r="R141" s="65">
        <v>22</v>
      </c>
      <c r="S141" s="65">
        <v>19.16</v>
      </c>
      <c r="T141" s="65">
        <v>14.299999999999999</v>
      </c>
      <c r="U141" s="65">
        <v>28</v>
      </c>
      <c r="V141" s="65">
        <v>19</v>
      </c>
      <c r="W141" s="65">
        <v>11.3</v>
      </c>
      <c r="X141" s="66">
        <v>1180</v>
      </c>
      <c r="Y141" s="65">
        <v>11</v>
      </c>
      <c r="Z141" s="65">
        <v>16</v>
      </c>
      <c r="AA141" s="65">
        <v>1.3</v>
      </c>
      <c r="AB141" s="65">
        <v>10.4</v>
      </c>
      <c r="AC141" s="65">
        <v>16</v>
      </c>
      <c r="AD141" s="65">
        <v>0.8</v>
      </c>
      <c r="AE141" s="65">
        <v>10.3</v>
      </c>
      <c r="AF141" s="65">
        <v>18</v>
      </c>
      <c r="AG141" s="65">
        <v>1</v>
      </c>
      <c r="AH141" s="65">
        <v>10.8</v>
      </c>
      <c r="AI141" s="65">
        <v>17</v>
      </c>
      <c r="AJ141" s="65">
        <v>1.1000000000000001</v>
      </c>
      <c r="AK141" s="65">
        <v>10.3</v>
      </c>
      <c r="AL141" s="65">
        <v>9</v>
      </c>
      <c r="AM141" s="65">
        <v>0.8</v>
      </c>
      <c r="AN141" s="65">
        <v>4.8233333333333341</v>
      </c>
      <c r="AO141" s="65">
        <v>4.97</v>
      </c>
      <c r="AP141" s="65">
        <v>3.2</v>
      </c>
      <c r="AQ141" s="65">
        <v>3.38</v>
      </c>
      <c r="AR141" s="65">
        <v>5.57</v>
      </c>
      <c r="AS141" s="65">
        <v>3.51</v>
      </c>
      <c r="AT141" s="65">
        <v>4.6500000000000004</v>
      </c>
      <c r="AU141" s="65">
        <v>3.56</v>
      </c>
      <c r="AV141" s="65">
        <v>5</v>
      </c>
      <c r="AW141" s="65">
        <v>6</v>
      </c>
      <c r="AX141" s="65">
        <v>6.4535049467118579</v>
      </c>
      <c r="AY141" s="65">
        <v>6.55</v>
      </c>
      <c r="AZ141" s="65">
        <v>8.0500000000000007</v>
      </c>
      <c r="BA141" s="65">
        <v>10.92</v>
      </c>
      <c r="BB141" s="65"/>
      <c r="BC141" s="65"/>
      <c r="BD141" s="65"/>
      <c r="BE141" s="65">
        <v>3.9487274444693305</v>
      </c>
      <c r="BF141" s="65">
        <v>4.7309929735586858</v>
      </c>
      <c r="BG141" s="65">
        <v>10.15</v>
      </c>
      <c r="BH141" s="65">
        <v>5.1392450447692655</v>
      </c>
      <c r="BI141" s="65">
        <v>6.15</v>
      </c>
      <c r="BJ141" s="65">
        <v>5.2912903225806778</v>
      </c>
      <c r="BK141" s="65">
        <v>5.48</v>
      </c>
      <c r="BL141" s="65">
        <v>6.32</v>
      </c>
      <c r="BM141" s="65">
        <v>6.44</v>
      </c>
      <c r="BN141" s="65">
        <v>6.43</v>
      </c>
      <c r="BO141" s="65">
        <v>8.0995708669019937</v>
      </c>
      <c r="BP141" s="65">
        <v>8.1426838249250277</v>
      </c>
      <c r="BQ141" s="65">
        <v>9.39</v>
      </c>
      <c r="BR141" s="65">
        <v>8.66</v>
      </c>
      <c r="BS141" s="65">
        <v>9.36</v>
      </c>
      <c r="BT141" s="65">
        <v>8.92</v>
      </c>
      <c r="BU141" s="65">
        <v>6.79</v>
      </c>
      <c r="BV141" s="65">
        <v>7.8324963749315089</v>
      </c>
      <c r="BW141" s="65">
        <v>4.8099999999999996</v>
      </c>
      <c r="BX141" s="65">
        <v>2.2999999999999998</v>
      </c>
      <c r="BY141" s="65">
        <v>0.32</v>
      </c>
      <c r="BZ141" s="65">
        <v>0.39</v>
      </c>
      <c r="CA141" s="65">
        <v>6.36</v>
      </c>
      <c r="CB141" s="65">
        <v>7.8099999999999037</v>
      </c>
      <c r="CC141" s="65">
        <v>7.14</v>
      </c>
      <c r="CD141" s="65">
        <v>9.3599999999998662</v>
      </c>
      <c r="CE141" s="65">
        <v>12.02</v>
      </c>
      <c r="CF141" s="65">
        <v>0.27</v>
      </c>
      <c r="CG141" s="65">
        <v>8.8699999999999992</v>
      </c>
      <c r="CH141" s="65">
        <v>42.07</v>
      </c>
      <c r="CI141" s="65">
        <v>20.6</v>
      </c>
      <c r="CJ141" s="65">
        <v>3.62</v>
      </c>
      <c r="CK141" s="65">
        <v>9.3158109559612292</v>
      </c>
      <c r="CL141" s="65">
        <v>0.91</v>
      </c>
      <c r="CM141" s="65">
        <v>15</v>
      </c>
      <c r="CN141" s="65">
        <v>25.13</v>
      </c>
      <c r="CO141" s="65">
        <v>6.79</v>
      </c>
      <c r="CP141" s="65">
        <v>4.8099999999999996</v>
      </c>
      <c r="CQ141" s="65">
        <v>2.99</v>
      </c>
      <c r="CR141" s="65">
        <v>1.7949606299212846</v>
      </c>
      <c r="CS141" s="65">
        <v>0.27</v>
      </c>
      <c r="CT141" s="65">
        <v>0.28000000000000003</v>
      </c>
      <c r="CU141" s="65">
        <v>0.80044475126301251</v>
      </c>
      <c r="CV141" s="65">
        <v>0.18</v>
      </c>
      <c r="CW141" s="65">
        <v>0.36</v>
      </c>
      <c r="CX141" s="65">
        <v>0.36</v>
      </c>
      <c r="CY141" s="65">
        <v>0.64412338411134551</v>
      </c>
      <c r="CZ141" s="65">
        <v>1.1396397088692984</v>
      </c>
      <c r="DA141" s="65">
        <v>0.84</v>
      </c>
      <c r="DB141" s="65">
        <v>15.33</v>
      </c>
      <c r="DC141" s="65">
        <v>0.38</v>
      </c>
      <c r="DD141" s="65">
        <v>5.3</v>
      </c>
      <c r="DE141" s="65">
        <v>1.36</v>
      </c>
      <c r="DF141" s="65">
        <v>5</v>
      </c>
      <c r="DG141" s="65">
        <v>5.41</v>
      </c>
      <c r="DH141" s="65">
        <v>4.4000000000000004</v>
      </c>
      <c r="DI141" s="65">
        <v>14.23</v>
      </c>
      <c r="DJ141" s="65">
        <v>5.9</v>
      </c>
      <c r="DK141" s="65">
        <v>11</v>
      </c>
      <c r="DL141" s="65">
        <v>1.01</v>
      </c>
      <c r="DM141" s="65">
        <v>6.36</v>
      </c>
      <c r="DN141" s="65">
        <v>33.460267400820605</v>
      </c>
      <c r="DO141" s="42"/>
    </row>
    <row r="142" spans="2:119">
      <c r="B142" s="23"/>
      <c r="C142" s="42">
        <v>70</v>
      </c>
      <c r="D142" s="64">
        <f t="shared" si="4"/>
        <v>70.1995</v>
      </c>
      <c r="E142" s="42">
        <v>1995</v>
      </c>
      <c r="F142" s="65">
        <v>75.111960395163024</v>
      </c>
      <c r="G142" s="65">
        <v>52.287581699346411</v>
      </c>
      <c r="H142" s="65">
        <v>1.1123333333333334</v>
      </c>
      <c r="I142" s="65">
        <v>15.66</v>
      </c>
      <c r="J142" s="65">
        <v>12.4</v>
      </c>
      <c r="K142" s="65">
        <v>21</v>
      </c>
      <c r="L142" s="65">
        <v>16.61</v>
      </c>
      <c r="M142" s="65">
        <v>11.799999999999999</v>
      </c>
      <c r="N142" s="65">
        <v>60</v>
      </c>
      <c r="O142" s="65">
        <v>19.3</v>
      </c>
      <c r="P142" s="65">
        <v>14.6</v>
      </c>
      <c r="Q142" s="65">
        <v>110</v>
      </c>
      <c r="R142" s="65">
        <v>21</v>
      </c>
      <c r="S142" s="65">
        <v>18.84</v>
      </c>
      <c r="T142" s="65">
        <v>12.611294117647057</v>
      </c>
      <c r="U142" s="65">
        <v>25.816470588235294</v>
      </c>
      <c r="V142" s="65">
        <v>16.5</v>
      </c>
      <c r="W142" s="65">
        <v>11.149999999999999</v>
      </c>
      <c r="X142" s="66">
        <v>1070</v>
      </c>
      <c r="Y142" s="65">
        <v>12.3</v>
      </c>
      <c r="Z142" s="65">
        <v>23</v>
      </c>
      <c r="AA142" s="65">
        <v>1.4</v>
      </c>
      <c r="AB142" s="65">
        <v>11.8</v>
      </c>
      <c r="AC142" s="65">
        <v>20</v>
      </c>
      <c r="AD142" s="65">
        <v>1.3</v>
      </c>
      <c r="AE142" s="65">
        <v>11.6</v>
      </c>
      <c r="AF142" s="65">
        <v>23</v>
      </c>
      <c r="AG142" s="65">
        <v>1.3</v>
      </c>
      <c r="AH142" s="65">
        <v>11.7</v>
      </c>
      <c r="AI142" s="65">
        <v>21</v>
      </c>
      <c r="AJ142" s="65">
        <v>1.4</v>
      </c>
      <c r="AK142" s="65">
        <v>11.4</v>
      </c>
      <c r="AL142" s="65">
        <v>8</v>
      </c>
      <c r="AM142" s="65">
        <v>0.9</v>
      </c>
      <c r="AN142" s="65">
        <v>4.076666666666668</v>
      </c>
      <c r="AO142" s="65">
        <v>5.19</v>
      </c>
      <c r="AP142" s="65">
        <v>3.25</v>
      </c>
      <c r="AQ142" s="65">
        <v>3.51</v>
      </c>
      <c r="AR142" s="65">
        <v>6.06</v>
      </c>
      <c r="AS142" s="65">
        <v>3.65</v>
      </c>
      <c r="AT142" s="65">
        <v>4.43</v>
      </c>
      <c r="AU142" s="65">
        <v>3.53</v>
      </c>
      <c r="AV142" s="65">
        <v>4.12</v>
      </c>
      <c r="AW142" s="65">
        <v>6.14</v>
      </c>
      <c r="AX142" s="65">
        <v>6.285239367880358</v>
      </c>
      <c r="AY142" s="65">
        <v>8.1300000000000008</v>
      </c>
      <c r="AZ142" s="65">
        <v>9</v>
      </c>
      <c r="BA142" s="65">
        <v>9.18</v>
      </c>
      <c r="BB142" s="65"/>
      <c r="BC142" s="65"/>
      <c r="BD142" s="65"/>
      <c r="BE142" s="65">
        <v>4.014909777877322</v>
      </c>
      <c r="BF142" s="65">
        <v>4.6439718942347428</v>
      </c>
      <c r="BG142" s="65">
        <v>10</v>
      </c>
      <c r="BH142" s="65">
        <v>5.1319801790770621</v>
      </c>
      <c r="BI142" s="65">
        <v>5.81</v>
      </c>
      <c r="BJ142" s="65">
        <v>5.2912903225806982</v>
      </c>
      <c r="BK142" s="65">
        <v>6.27</v>
      </c>
      <c r="BL142" s="65">
        <v>6.62</v>
      </c>
      <c r="BM142" s="65">
        <v>7.65</v>
      </c>
      <c r="BN142" s="65">
        <v>6.8730000000000002</v>
      </c>
      <c r="BO142" s="65">
        <v>8.4070047032054909</v>
      </c>
      <c r="BP142" s="65">
        <v>8.770383403560718</v>
      </c>
      <c r="BQ142" s="65">
        <v>10.86</v>
      </c>
      <c r="BR142" s="65">
        <v>9.0500000000000007</v>
      </c>
      <c r="BS142" s="65">
        <v>10.23</v>
      </c>
      <c r="BT142" s="65">
        <v>10.18</v>
      </c>
      <c r="BU142" s="65">
        <v>7.63</v>
      </c>
      <c r="BV142" s="65">
        <v>7.8324963749314938</v>
      </c>
      <c r="BW142" s="65">
        <v>7.84</v>
      </c>
      <c r="BX142" s="65">
        <v>3.5</v>
      </c>
      <c r="BY142" s="65">
        <v>0.41</v>
      </c>
      <c r="BZ142" s="65">
        <v>0.48</v>
      </c>
      <c r="CA142" s="65">
        <v>6.61</v>
      </c>
      <c r="CB142" s="65">
        <v>7.8099999999999197</v>
      </c>
      <c r="CC142" s="65">
        <v>7.29</v>
      </c>
      <c r="CD142" s="65">
        <v>9.3599999999998893</v>
      </c>
      <c r="CE142" s="65">
        <v>11.637849870578091</v>
      </c>
      <c r="CF142" s="65">
        <v>0.31</v>
      </c>
      <c r="CG142" s="65" t="s">
        <v>202</v>
      </c>
      <c r="CH142" s="65">
        <v>47.5</v>
      </c>
      <c r="CI142" s="65">
        <v>23.425000000000001</v>
      </c>
      <c r="CJ142" s="65">
        <v>3.02</v>
      </c>
      <c r="CK142" s="65">
        <v>9.315810955961247</v>
      </c>
      <c r="CL142" s="65">
        <v>0.75</v>
      </c>
      <c r="CM142" s="65">
        <v>12.42</v>
      </c>
      <c r="CN142" s="65">
        <v>24.09</v>
      </c>
      <c r="CO142" s="65">
        <v>4.9800000000000004</v>
      </c>
      <c r="CP142" s="65">
        <v>4.29</v>
      </c>
      <c r="CQ142" s="65">
        <v>2.62</v>
      </c>
      <c r="CR142" s="65">
        <v>1.7949606299212808</v>
      </c>
      <c r="CS142" s="65">
        <v>0.25</v>
      </c>
      <c r="CT142" s="65">
        <v>0.26</v>
      </c>
      <c r="CU142" s="65">
        <v>0.83509260393576068</v>
      </c>
      <c r="CV142" s="65">
        <v>0.18</v>
      </c>
      <c r="CW142" s="65">
        <v>0.3</v>
      </c>
      <c r="CX142" s="65">
        <v>0.33</v>
      </c>
      <c r="CY142" s="65">
        <v>0.6546346046046414</v>
      </c>
      <c r="CZ142" s="65">
        <v>1.1234631945363267</v>
      </c>
      <c r="DA142" s="65">
        <v>0.89</v>
      </c>
      <c r="DB142" s="65">
        <v>11</v>
      </c>
      <c r="DC142" s="65">
        <v>0.93</v>
      </c>
      <c r="DD142" s="65">
        <v>6.3</v>
      </c>
      <c r="DE142" s="65">
        <v>1.5583724929436109</v>
      </c>
      <c r="DF142" s="65">
        <v>6.7246027431859732</v>
      </c>
      <c r="DG142" s="65">
        <v>10.5</v>
      </c>
      <c r="DH142" s="65">
        <v>5.3</v>
      </c>
      <c r="DI142" s="65">
        <v>13.66</v>
      </c>
      <c r="DJ142" s="65">
        <v>6.5</v>
      </c>
      <c r="DK142" s="65">
        <v>10.433157606556929</v>
      </c>
      <c r="DL142" s="65">
        <v>0.97896706874942752</v>
      </c>
      <c r="DM142" s="65">
        <v>7.35</v>
      </c>
      <c r="DN142" s="65">
        <v>35.571069603282425</v>
      </c>
      <c r="DO142" s="42"/>
    </row>
    <row r="143" spans="2:119">
      <c r="B143" s="23"/>
      <c r="C143" s="42">
        <v>70</v>
      </c>
      <c r="D143" s="64">
        <f t="shared" si="4"/>
        <v>70.199600000000004</v>
      </c>
      <c r="E143" s="42">
        <v>1996</v>
      </c>
      <c r="F143" s="65">
        <v>76.71051628436588</v>
      </c>
      <c r="G143" s="65">
        <v>54.466230936819173</v>
      </c>
      <c r="H143" s="65">
        <v>1.2318333333333331</v>
      </c>
      <c r="I143" s="65">
        <v>15.79</v>
      </c>
      <c r="J143" s="65">
        <v>13.5</v>
      </c>
      <c r="K143" s="65">
        <v>20</v>
      </c>
      <c r="L143" s="65">
        <v>17.329999999999998</v>
      </c>
      <c r="M143" s="65">
        <v>13.4</v>
      </c>
      <c r="N143" s="65">
        <v>57</v>
      </c>
      <c r="O143" s="65">
        <v>19.25</v>
      </c>
      <c r="P143" s="65">
        <v>12.8</v>
      </c>
      <c r="Q143" s="65">
        <v>79</v>
      </c>
      <c r="R143" s="65">
        <v>22</v>
      </c>
      <c r="S143" s="65">
        <v>19.64</v>
      </c>
      <c r="T143" s="65">
        <v>12.99035294117647</v>
      </c>
      <c r="U143" s="65">
        <v>25.531764705882352</v>
      </c>
      <c r="V143" s="65">
        <v>19.75</v>
      </c>
      <c r="W143" s="65">
        <v>11</v>
      </c>
      <c r="X143" s="66">
        <v>960</v>
      </c>
      <c r="Y143" s="65">
        <v>12.6</v>
      </c>
      <c r="Z143" s="65">
        <v>15</v>
      </c>
      <c r="AA143" s="65">
        <v>1.3</v>
      </c>
      <c r="AB143" s="65">
        <v>12.3</v>
      </c>
      <c r="AC143" s="65">
        <v>13</v>
      </c>
      <c r="AD143" s="65">
        <v>1.6</v>
      </c>
      <c r="AE143" s="65">
        <v>11.7</v>
      </c>
      <c r="AF143" s="65">
        <v>16</v>
      </c>
      <c r="AG143" s="65">
        <v>1.6</v>
      </c>
      <c r="AH143" s="65">
        <v>11.8</v>
      </c>
      <c r="AI143" s="65">
        <v>15</v>
      </c>
      <c r="AJ143" s="65">
        <v>1.6</v>
      </c>
      <c r="AK143" s="65">
        <v>13.4</v>
      </c>
      <c r="AL143" s="65">
        <v>10</v>
      </c>
      <c r="AM143" s="65">
        <v>1.8</v>
      </c>
      <c r="AN143" s="65">
        <v>3.33</v>
      </c>
      <c r="AO143" s="65">
        <v>6.09</v>
      </c>
      <c r="AP143" s="65">
        <v>3.52</v>
      </c>
      <c r="AQ143" s="65">
        <v>3.62</v>
      </c>
      <c r="AR143" s="65">
        <v>6.76</v>
      </c>
      <c r="AS143" s="65">
        <v>3.74</v>
      </c>
      <c r="AT143" s="65">
        <v>4.1500000000000004</v>
      </c>
      <c r="AU143" s="65">
        <v>3.73</v>
      </c>
      <c r="AV143" s="65">
        <v>4.75</v>
      </c>
      <c r="AW143" s="65">
        <v>6.54</v>
      </c>
      <c r="AX143" s="65">
        <v>6.1169737890488562</v>
      </c>
      <c r="AY143" s="65">
        <v>8</v>
      </c>
      <c r="AZ143" s="65">
        <v>8.5</v>
      </c>
      <c r="BA143" s="65">
        <v>10.6</v>
      </c>
      <c r="BB143" s="65"/>
      <c r="BC143" s="65"/>
      <c r="BD143" s="65"/>
      <c r="BE143" s="65">
        <v>4.1878205003359623</v>
      </c>
      <c r="BF143" s="65">
        <v>4.7384051430422582</v>
      </c>
      <c r="BG143" s="65">
        <v>10.4</v>
      </c>
      <c r="BH143" s="65">
        <v>5.1882054029233906</v>
      </c>
      <c r="BI143" s="65">
        <v>6.88</v>
      </c>
      <c r="BJ143" s="65">
        <v>5.2912903225807177</v>
      </c>
      <c r="BK143" s="65">
        <v>7.41</v>
      </c>
      <c r="BL143" s="65">
        <v>7.69</v>
      </c>
      <c r="BM143" s="65">
        <v>7.79</v>
      </c>
      <c r="BN143" s="65">
        <v>7.33</v>
      </c>
      <c r="BO143" s="65">
        <v>8.8497310277682182</v>
      </c>
      <c r="BP143" s="65">
        <v>10</v>
      </c>
      <c r="BQ143" s="65">
        <v>10.23</v>
      </c>
      <c r="BR143" s="65">
        <v>9.6999999999999993</v>
      </c>
      <c r="BS143" s="65">
        <v>10.38</v>
      </c>
      <c r="BT143" s="65">
        <v>10.11</v>
      </c>
      <c r="BU143" s="65">
        <v>7.78</v>
      </c>
      <c r="BV143" s="65">
        <v>7.8324963749314778</v>
      </c>
      <c r="BW143" s="65">
        <v>8.27</v>
      </c>
      <c r="BX143" s="65">
        <v>2.37</v>
      </c>
      <c r="BY143" s="65">
        <v>0.39</v>
      </c>
      <c r="BZ143" s="65">
        <v>0.45</v>
      </c>
      <c r="CA143" s="65">
        <v>6.48</v>
      </c>
      <c r="CB143" s="65">
        <v>7.8099999999999374</v>
      </c>
      <c r="CC143" s="65">
        <v>7.35</v>
      </c>
      <c r="CD143" s="65">
        <v>9.3599999999999142</v>
      </c>
      <c r="CE143" s="65">
        <v>11.255699741156182</v>
      </c>
      <c r="CF143" s="65">
        <v>0.37396825396825395</v>
      </c>
      <c r="CG143" s="65" t="s">
        <v>202</v>
      </c>
      <c r="CH143" s="65">
        <v>52.14</v>
      </c>
      <c r="CI143" s="65">
        <v>26.25</v>
      </c>
      <c r="CJ143" s="65">
        <v>1.86</v>
      </c>
      <c r="CK143" s="65">
        <v>9.3158109559612683</v>
      </c>
      <c r="CL143" s="65">
        <v>1.0341460070485899</v>
      </c>
      <c r="CM143" s="65">
        <v>12.885873015873015</v>
      </c>
      <c r="CN143" s="65">
        <v>23.78</v>
      </c>
      <c r="CO143" s="65">
        <v>3.63</v>
      </c>
      <c r="CP143" s="65">
        <v>4.09</v>
      </c>
      <c r="CQ143" s="65">
        <v>2.38</v>
      </c>
      <c r="CR143" s="65">
        <v>1.794960629921277</v>
      </c>
      <c r="CS143" s="65">
        <v>0.26</v>
      </c>
      <c r="CT143" s="65">
        <v>0.25</v>
      </c>
      <c r="CU143" s="65">
        <v>0.88505543815143273</v>
      </c>
      <c r="CV143" s="65">
        <v>0.18</v>
      </c>
      <c r="CW143" s="65">
        <v>0.31</v>
      </c>
      <c r="CX143" s="65">
        <v>0.36</v>
      </c>
      <c r="CY143" s="65">
        <v>0.6720977320048992</v>
      </c>
      <c r="CZ143" s="65">
        <v>1.1316543146718965</v>
      </c>
      <c r="DA143" s="65">
        <v>0.7</v>
      </c>
      <c r="DB143" s="65">
        <v>14.57</v>
      </c>
      <c r="DC143" s="65">
        <v>0.77</v>
      </c>
      <c r="DD143" s="65">
        <v>5.4</v>
      </c>
      <c r="DE143" s="65">
        <v>1.613952379214648</v>
      </c>
      <c r="DF143" s="65">
        <v>7.2487803199189331</v>
      </c>
      <c r="DG143" s="65">
        <v>7.33</v>
      </c>
      <c r="DH143" s="65">
        <v>3.7</v>
      </c>
      <c r="DI143" s="65">
        <v>16.510000000000002</v>
      </c>
      <c r="DJ143" s="65">
        <v>5.3</v>
      </c>
      <c r="DK143" s="65">
        <v>10</v>
      </c>
      <c r="DL143" s="65">
        <v>0.63</v>
      </c>
      <c r="DM143" s="65">
        <v>6.75</v>
      </c>
      <c r="DN143" s="65">
        <v>38.183609911078186</v>
      </c>
      <c r="DO143" s="42"/>
    </row>
    <row r="144" spans="2:119">
      <c r="B144" s="23"/>
      <c r="C144" s="42">
        <v>70</v>
      </c>
      <c r="D144" s="64">
        <f t="shared" si="4"/>
        <v>70.199700000000007</v>
      </c>
      <c r="E144" s="42">
        <v>1997</v>
      </c>
      <c r="F144" s="65">
        <v>78.034612423976384</v>
      </c>
      <c r="G144" s="65">
        <v>55.846042120551921</v>
      </c>
      <c r="H144" s="65">
        <v>1.1761666666666666</v>
      </c>
      <c r="I144" s="65">
        <v>15.76</v>
      </c>
      <c r="J144" s="65">
        <v>14.399999999999999</v>
      </c>
      <c r="K144" s="65">
        <v>20</v>
      </c>
      <c r="L144" s="65">
        <v>17.18</v>
      </c>
      <c r="M144" s="65">
        <v>14.099999999999998</v>
      </c>
      <c r="N144" s="65">
        <v>55</v>
      </c>
      <c r="O144" s="65">
        <v>19.649999999999999</v>
      </c>
      <c r="P144" s="65">
        <v>11.3</v>
      </c>
      <c r="Q144" s="65">
        <v>79</v>
      </c>
      <c r="R144" s="65">
        <v>21</v>
      </c>
      <c r="S144" s="65">
        <v>19.579999999999998</v>
      </c>
      <c r="T144" s="65">
        <v>13.455764705882352</v>
      </c>
      <c r="U144" s="65">
        <v>26.218823529411765</v>
      </c>
      <c r="V144" s="65">
        <v>18.0617222963952</v>
      </c>
      <c r="W144" s="65">
        <v>11.600000000000001</v>
      </c>
      <c r="X144" s="66">
        <v>580</v>
      </c>
      <c r="Y144" s="65">
        <v>12.3</v>
      </c>
      <c r="Z144" s="65">
        <v>18</v>
      </c>
      <c r="AA144" s="65">
        <v>1.1000000000000001</v>
      </c>
      <c r="AB144" s="65">
        <v>11.5</v>
      </c>
      <c r="AC144" s="65">
        <v>14</v>
      </c>
      <c r="AD144" s="65">
        <v>1.3</v>
      </c>
      <c r="AE144" s="65">
        <v>11</v>
      </c>
      <c r="AF144" s="65">
        <v>15</v>
      </c>
      <c r="AG144" s="65">
        <v>1.4</v>
      </c>
      <c r="AH144" s="65">
        <v>11.5</v>
      </c>
      <c r="AI144" s="65">
        <v>17</v>
      </c>
      <c r="AJ144" s="65">
        <v>0.9</v>
      </c>
      <c r="AK144" s="65">
        <v>12.8</v>
      </c>
      <c r="AL144" s="65">
        <v>12</v>
      </c>
      <c r="AM144" s="65">
        <v>1</v>
      </c>
      <c r="AN144" s="65">
        <v>4.04</v>
      </c>
      <c r="AO144" s="65">
        <v>5.66</v>
      </c>
      <c r="AP144" s="65">
        <v>3.3</v>
      </c>
      <c r="AQ144" s="65">
        <v>3.4</v>
      </c>
      <c r="AR144" s="65">
        <v>6.64</v>
      </c>
      <c r="AS144" s="65">
        <v>3.65</v>
      </c>
      <c r="AT144" s="65">
        <v>4.08</v>
      </c>
      <c r="AU144" s="65">
        <v>3.52</v>
      </c>
      <c r="AV144" s="65">
        <v>4.894285714285715</v>
      </c>
      <c r="AW144" s="65">
        <v>7.04</v>
      </c>
      <c r="AX144" s="65">
        <v>5.9487082102173536</v>
      </c>
      <c r="AY144" s="65">
        <v>7.67</v>
      </c>
      <c r="AZ144" s="65">
        <v>8.3000000000000007</v>
      </c>
      <c r="BA144" s="65">
        <v>11.2</v>
      </c>
      <c r="BB144" s="65"/>
      <c r="BC144" s="65"/>
      <c r="BD144" s="65"/>
      <c r="BE144" s="65">
        <v>4.458307982199031</v>
      </c>
      <c r="BF144" s="65">
        <v>4.7654461064131617</v>
      </c>
      <c r="BG144" s="65">
        <v>12.63</v>
      </c>
      <c r="BH144" s="65">
        <v>5.3450906864620737</v>
      </c>
      <c r="BI144" s="65">
        <v>6.34</v>
      </c>
      <c r="BJ144" s="65">
        <v>5.2912903225807355</v>
      </c>
      <c r="BK144" s="65">
        <v>8.0500000000000007</v>
      </c>
      <c r="BL144" s="65">
        <v>8.1300000000000008</v>
      </c>
      <c r="BM144" s="65">
        <v>7.84</v>
      </c>
      <c r="BN144" s="65">
        <v>7.91</v>
      </c>
      <c r="BO144" s="65">
        <v>9.0947025959888474</v>
      </c>
      <c r="BP144" s="65">
        <v>8.6327629487969713</v>
      </c>
      <c r="BQ144" s="65">
        <v>10.58</v>
      </c>
      <c r="BR144" s="65">
        <v>9.9600000000000009</v>
      </c>
      <c r="BS144" s="65">
        <v>9.9499999999999993</v>
      </c>
      <c r="BT144" s="65">
        <v>10.09</v>
      </c>
      <c r="BU144" s="65">
        <v>6.75</v>
      </c>
      <c r="BV144" s="65">
        <v>7.83249637493146</v>
      </c>
      <c r="BW144" s="65">
        <v>8.23</v>
      </c>
      <c r="BX144" s="65">
        <v>3</v>
      </c>
      <c r="BY144" s="65">
        <v>0.46</v>
      </c>
      <c r="BZ144" s="65">
        <v>0.49</v>
      </c>
      <c r="CA144" s="65">
        <v>6.81</v>
      </c>
      <c r="CB144" s="65">
        <v>7.8099999999999588</v>
      </c>
      <c r="CC144" s="65">
        <v>7.45</v>
      </c>
      <c r="CD144" s="65">
        <v>9.3599999999999426</v>
      </c>
      <c r="CE144" s="65">
        <v>10.873549611734269</v>
      </c>
      <c r="CF144" s="65">
        <v>0.39174603174603173</v>
      </c>
      <c r="CG144" s="65" t="s">
        <v>202</v>
      </c>
      <c r="CH144" s="65">
        <v>47.86</v>
      </c>
      <c r="CI144" s="65" t="s">
        <v>202</v>
      </c>
      <c r="CJ144" s="65">
        <v>2.5</v>
      </c>
      <c r="CK144" s="65">
        <v>9.3158109559612914</v>
      </c>
      <c r="CL144" s="65">
        <v>1.0531680563887198</v>
      </c>
      <c r="CM144" s="65">
        <v>13.056984126984126</v>
      </c>
      <c r="CN144" s="65">
        <v>23.26</v>
      </c>
      <c r="CO144" s="65">
        <v>5.04</v>
      </c>
      <c r="CP144" s="65">
        <v>4.5</v>
      </c>
      <c r="CQ144" s="65">
        <v>2.95</v>
      </c>
      <c r="CR144" s="65">
        <v>1.794960629921273</v>
      </c>
      <c r="CS144" s="65">
        <v>0.28000000000000003</v>
      </c>
      <c r="CT144" s="65">
        <v>0.25</v>
      </c>
      <c r="CU144" s="65">
        <v>0.91003675490888469</v>
      </c>
      <c r="CV144" s="65">
        <v>0.21</v>
      </c>
      <c r="CW144" s="65">
        <v>0.38</v>
      </c>
      <c r="CX144" s="65">
        <v>0.41</v>
      </c>
      <c r="CY144" s="65">
        <v>0.69847163827500358</v>
      </c>
      <c r="CZ144" s="65">
        <v>1.1609998329862417</v>
      </c>
      <c r="DA144" s="65">
        <v>0.8</v>
      </c>
      <c r="DB144" s="65">
        <v>16.5</v>
      </c>
      <c r="DC144" s="65">
        <v>1.08</v>
      </c>
      <c r="DD144" s="65">
        <v>5.3</v>
      </c>
      <c r="DE144" s="65">
        <v>1.5769738895384378</v>
      </c>
      <c r="DF144" s="65">
        <v>7.3307522510201943</v>
      </c>
      <c r="DG144" s="65">
        <v>5.5</v>
      </c>
      <c r="DH144" s="65">
        <v>5.7</v>
      </c>
      <c r="DI144" s="65">
        <v>16.149999999999999</v>
      </c>
      <c r="DJ144" s="65">
        <v>6.2</v>
      </c>
      <c r="DK144" s="65">
        <v>7</v>
      </c>
      <c r="DL144" s="65">
        <v>1</v>
      </c>
      <c r="DM144" s="65">
        <v>8.33</v>
      </c>
      <c r="DN144" s="65">
        <v>38.141565085491237</v>
      </c>
      <c r="DO144" s="42"/>
    </row>
    <row r="145" spans="2:119">
      <c r="B145" s="23"/>
      <c r="C145" s="42">
        <v>70</v>
      </c>
      <c r="D145" s="64">
        <f t="shared" si="4"/>
        <v>70.199799999999996</v>
      </c>
      <c r="E145" s="42">
        <v>1998</v>
      </c>
      <c r="F145" s="65">
        <v>78.633701984914566</v>
      </c>
      <c r="G145" s="65">
        <v>57.62527233115469</v>
      </c>
      <c r="H145" s="65">
        <v>1.0395000000000001</v>
      </c>
      <c r="I145" s="65">
        <v>15.39</v>
      </c>
      <c r="J145" s="65">
        <v>12.4</v>
      </c>
      <c r="K145" s="65">
        <v>23</v>
      </c>
      <c r="L145" s="65">
        <v>17.78</v>
      </c>
      <c r="M145" s="65">
        <v>11</v>
      </c>
      <c r="N145" s="65">
        <v>61</v>
      </c>
      <c r="O145" s="65">
        <v>19.739999999999998</v>
      </c>
      <c r="P145" s="65">
        <v>10.199999999999999</v>
      </c>
      <c r="Q145" s="65">
        <v>82</v>
      </c>
      <c r="R145" s="65">
        <v>22</v>
      </c>
      <c r="S145" s="65">
        <v>19.48</v>
      </c>
      <c r="T145" s="65">
        <v>12.6</v>
      </c>
      <c r="U145" s="65">
        <v>34</v>
      </c>
      <c r="V145" s="65">
        <v>18.05734395861149</v>
      </c>
      <c r="W145" s="65">
        <v>11.899999999999999</v>
      </c>
      <c r="X145" s="66">
        <v>1180</v>
      </c>
      <c r="Y145" s="65">
        <v>12.3</v>
      </c>
      <c r="Z145" s="65">
        <v>17</v>
      </c>
      <c r="AA145" s="65">
        <v>0.8</v>
      </c>
      <c r="AB145" s="65">
        <v>12.4</v>
      </c>
      <c r="AC145" s="65">
        <v>18</v>
      </c>
      <c r="AD145" s="65">
        <v>0.9</v>
      </c>
      <c r="AE145" s="65">
        <v>11.2</v>
      </c>
      <c r="AF145" s="65">
        <v>18</v>
      </c>
      <c r="AG145" s="65">
        <v>0.8</v>
      </c>
      <c r="AH145" s="65">
        <v>11.8</v>
      </c>
      <c r="AI145" s="65">
        <v>16</v>
      </c>
      <c r="AJ145" s="65">
        <v>0.8</v>
      </c>
      <c r="AK145" s="65">
        <v>9.3000000000000007</v>
      </c>
      <c r="AL145" s="65">
        <v>16</v>
      </c>
      <c r="AM145" s="65">
        <v>0.7</v>
      </c>
      <c r="AN145" s="65">
        <v>7</v>
      </c>
      <c r="AO145" s="65">
        <v>5.59</v>
      </c>
      <c r="AP145" s="65">
        <v>3.44</v>
      </c>
      <c r="AQ145" s="65">
        <v>3.6</v>
      </c>
      <c r="AR145" s="65">
        <v>6.79</v>
      </c>
      <c r="AS145" s="65">
        <v>3.84</v>
      </c>
      <c r="AT145" s="65">
        <v>4.6106349206349204</v>
      </c>
      <c r="AU145" s="65">
        <v>3.78</v>
      </c>
      <c r="AV145" s="65">
        <v>3.56</v>
      </c>
      <c r="AW145" s="65">
        <v>6.72</v>
      </c>
      <c r="AX145" s="65">
        <v>5.780442631385851</v>
      </c>
      <c r="AY145" s="65">
        <v>7.768148148148148</v>
      </c>
      <c r="AZ145" s="65">
        <v>9.06</v>
      </c>
      <c r="BA145" s="65">
        <v>12.25</v>
      </c>
      <c r="BB145" s="65"/>
      <c r="BC145" s="65"/>
      <c r="BD145" s="65"/>
      <c r="BE145" s="65">
        <v>4.5980689641740859</v>
      </c>
      <c r="BF145" s="65">
        <v>4.877104152935873</v>
      </c>
      <c r="BG145" s="65">
        <v>11.25</v>
      </c>
      <c r="BH145" s="65">
        <v>5.5019759700007604</v>
      </c>
      <c r="BI145" s="65">
        <v>6.13</v>
      </c>
      <c r="BJ145" s="65">
        <v>5.2912903225807533</v>
      </c>
      <c r="BK145" s="65">
        <v>7.36</v>
      </c>
      <c r="BL145" s="65">
        <v>7.54</v>
      </c>
      <c r="BM145" s="65">
        <v>8.1</v>
      </c>
      <c r="BN145" s="65">
        <v>8.0399999999999991</v>
      </c>
      <c r="BO145" s="65">
        <v>9.4343767601983224</v>
      </c>
      <c r="BP145" s="65">
        <v>8.3421035903757748</v>
      </c>
      <c r="BQ145" s="65">
        <v>9.91</v>
      </c>
      <c r="BR145" s="65">
        <v>9.6199999999999992</v>
      </c>
      <c r="BS145" s="65">
        <v>9.6</v>
      </c>
      <c r="BT145" s="65">
        <v>9.93</v>
      </c>
      <c r="BU145" s="65">
        <v>8.42</v>
      </c>
      <c r="BV145" s="65">
        <v>7.8324963749314387</v>
      </c>
      <c r="BW145" s="65">
        <v>8.4600000000000009</v>
      </c>
      <c r="BX145" s="65">
        <v>2.86</v>
      </c>
      <c r="BY145" s="65">
        <v>0.44</v>
      </c>
      <c r="BZ145" s="65">
        <v>0.42</v>
      </c>
      <c r="CA145" s="65">
        <v>6.9</v>
      </c>
      <c r="CB145" s="65">
        <v>7.8099999999999801</v>
      </c>
      <c r="CC145" s="65">
        <v>7.53</v>
      </c>
      <c r="CD145" s="65">
        <v>9.359999999999971</v>
      </c>
      <c r="CE145" s="65">
        <v>10.491399482312357</v>
      </c>
      <c r="CF145" s="65">
        <v>0.43</v>
      </c>
      <c r="CG145" s="65" t="s">
        <v>202</v>
      </c>
      <c r="CH145" s="65">
        <v>50</v>
      </c>
      <c r="CI145" s="65" t="s">
        <v>202</v>
      </c>
      <c r="CJ145" s="65">
        <v>4.5</v>
      </c>
      <c r="CK145" s="65">
        <v>10</v>
      </c>
      <c r="CL145" s="65">
        <v>1.0811984440611693</v>
      </c>
      <c r="CM145" s="65">
        <v>15.17</v>
      </c>
      <c r="CN145" s="65">
        <v>23.04</v>
      </c>
      <c r="CO145" s="65">
        <v>5.17</v>
      </c>
      <c r="CP145" s="65">
        <v>4.72</v>
      </c>
      <c r="CQ145" s="65">
        <v>2.6</v>
      </c>
      <c r="CR145" s="65">
        <v>1.7949606299212686</v>
      </c>
      <c r="CS145" s="65">
        <v>0.34</v>
      </c>
      <c r="CT145" s="65">
        <v>0.28000000000000003</v>
      </c>
      <c r="CU145" s="65">
        <v>0.91003655721909438</v>
      </c>
      <c r="CV145" s="65">
        <v>0.19</v>
      </c>
      <c r="CW145" s="65">
        <v>0.36</v>
      </c>
      <c r="CX145" s="65">
        <v>0.4</v>
      </c>
      <c r="CY145" s="65">
        <v>0.69831718282011135</v>
      </c>
      <c r="CZ145" s="65">
        <v>1.1903453513005864</v>
      </c>
      <c r="DA145" s="65">
        <v>0.8</v>
      </c>
      <c r="DB145" s="65">
        <v>15.000298507462686</v>
      </c>
      <c r="DC145" s="65">
        <v>1.2298507462686568</v>
      </c>
      <c r="DD145" s="65">
        <v>6.7835820895522385</v>
      </c>
      <c r="DE145" s="65">
        <v>1.5919692894006645</v>
      </c>
      <c r="DF145" s="65">
        <v>7.0934764331416487</v>
      </c>
      <c r="DG145" s="65">
        <v>7.2715670974672015</v>
      </c>
      <c r="DH145" s="65">
        <v>6.5399531747281845</v>
      </c>
      <c r="DI145" s="65">
        <v>15.73</v>
      </c>
      <c r="DJ145" s="65">
        <v>6.9</v>
      </c>
      <c r="DK145" s="65">
        <v>18.3</v>
      </c>
      <c r="DL145" s="65">
        <v>0.93</v>
      </c>
      <c r="DM145" s="65">
        <v>7.42</v>
      </c>
      <c r="DN145" s="65">
        <v>36.006867888141173</v>
      </c>
      <c r="DO145" s="42"/>
    </row>
    <row r="146" spans="2:119">
      <c r="B146" s="23"/>
      <c r="C146" s="42">
        <v>70</v>
      </c>
      <c r="D146" s="64">
        <f t="shared" si="4"/>
        <v>70.1999</v>
      </c>
      <c r="E146" s="42">
        <v>1999</v>
      </c>
      <c r="F146" s="65">
        <v>79.789334926970596</v>
      </c>
      <c r="G146" s="65">
        <v>58.968772694262896</v>
      </c>
      <c r="H146" s="65">
        <v>1.1225000000000001</v>
      </c>
      <c r="I146" s="65">
        <v>15.68</v>
      </c>
      <c r="J146" s="65">
        <v>12.7</v>
      </c>
      <c r="K146" s="65">
        <v>21</v>
      </c>
      <c r="L146" s="65">
        <v>17.09</v>
      </c>
      <c r="M146" s="65">
        <v>11.4</v>
      </c>
      <c r="N146" s="65">
        <v>56</v>
      </c>
      <c r="O146" s="65">
        <v>20</v>
      </c>
      <c r="P146" s="65">
        <v>15</v>
      </c>
      <c r="Q146" s="65">
        <v>108</v>
      </c>
      <c r="R146" s="65">
        <v>23</v>
      </c>
      <c r="S146" s="65">
        <v>19.489999999999998</v>
      </c>
      <c r="T146" s="65">
        <v>13.133333333333335</v>
      </c>
      <c r="U146" s="65">
        <v>25.083333333333329</v>
      </c>
      <c r="V146" s="65">
        <v>18.182080273698276</v>
      </c>
      <c r="W146" s="65">
        <v>12</v>
      </c>
      <c r="X146" s="66">
        <v>1080</v>
      </c>
      <c r="Y146" s="65">
        <v>12.9</v>
      </c>
      <c r="Z146" s="65">
        <v>18</v>
      </c>
      <c r="AA146" s="65">
        <v>1.9</v>
      </c>
      <c r="AB146" s="65">
        <v>12.4</v>
      </c>
      <c r="AC146" s="65">
        <v>19</v>
      </c>
      <c r="AD146" s="65">
        <v>1.4</v>
      </c>
      <c r="AE146" s="65">
        <v>11.6</v>
      </c>
      <c r="AF146" s="65">
        <v>18</v>
      </c>
      <c r="AG146" s="65">
        <v>3</v>
      </c>
      <c r="AH146" s="65">
        <v>11.8</v>
      </c>
      <c r="AI146" s="65">
        <v>18</v>
      </c>
      <c r="AJ146" s="65">
        <v>1.9</v>
      </c>
      <c r="AK146" s="65">
        <v>11</v>
      </c>
      <c r="AL146" s="65">
        <v>13</v>
      </c>
      <c r="AM146" s="65">
        <v>1</v>
      </c>
      <c r="AN146" s="65">
        <v>5.35</v>
      </c>
      <c r="AO146" s="65">
        <v>5.28</v>
      </c>
      <c r="AP146" s="65">
        <v>3.58</v>
      </c>
      <c r="AQ146" s="65">
        <v>3.71</v>
      </c>
      <c r="AR146" s="65">
        <v>6.56</v>
      </c>
      <c r="AS146" s="65">
        <v>3.94</v>
      </c>
      <c r="AT146" s="65">
        <v>4.88</v>
      </c>
      <c r="AU146" s="65">
        <v>4.04</v>
      </c>
      <c r="AV146" s="65">
        <v>4.6900000000000004</v>
      </c>
      <c r="AW146" s="65">
        <v>6.75</v>
      </c>
      <c r="AX146" s="65">
        <v>5.6682655788315186</v>
      </c>
      <c r="AY146" s="65">
        <v>7.9325925925925924</v>
      </c>
      <c r="AZ146" s="65">
        <v>8.3625000000000007</v>
      </c>
      <c r="BA146" s="65">
        <v>10.36762773130512</v>
      </c>
      <c r="BB146" s="65"/>
      <c r="BC146" s="65"/>
      <c r="BD146" s="65"/>
      <c r="BE146" s="65">
        <v>4.7378299461491391</v>
      </c>
      <c r="BF146" s="65">
        <v>5.0205775682629721</v>
      </c>
      <c r="BG146" s="65">
        <v>11.33</v>
      </c>
      <c r="BH146" s="65">
        <v>5.5382918803091723</v>
      </c>
      <c r="BI146" s="65">
        <v>7.25</v>
      </c>
      <c r="BJ146" s="65">
        <v>5.2912903225807693</v>
      </c>
      <c r="BK146" s="65">
        <v>6.25</v>
      </c>
      <c r="BL146" s="65">
        <v>7.6</v>
      </c>
      <c r="BM146" s="65">
        <v>7.93</v>
      </c>
      <c r="BN146" s="65">
        <v>8.4</v>
      </c>
      <c r="BO146" s="65">
        <v>9.8565295334217051</v>
      </c>
      <c r="BP146" s="65">
        <v>8.4240657742092218</v>
      </c>
      <c r="BQ146" s="65">
        <v>10.46</v>
      </c>
      <c r="BR146" s="65">
        <v>9.6</v>
      </c>
      <c r="BS146" s="65">
        <v>9.5</v>
      </c>
      <c r="BT146" s="65">
        <v>10.09</v>
      </c>
      <c r="BU146" s="65">
        <v>7.66</v>
      </c>
      <c r="BV146" s="65">
        <v>7.9987445623971274</v>
      </c>
      <c r="BW146" s="65">
        <v>8.64</v>
      </c>
      <c r="BX146" s="65">
        <v>3.2</v>
      </c>
      <c r="BY146" s="65">
        <v>0.46</v>
      </c>
      <c r="BZ146" s="65">
        <v>0.54</v>
      </c>
      <c r="CA146" s="65">
        <v>6.57</v>
      </c>
      <c r="CB146" s="65">
        <v>7</v>
      </c>
      <c r="CC146" s="65">
        <v>7.5</v>
      </c>
      <c r="CD146" s="65">
        <v>8.2799999999999994</v>
      </c>
      <c r="CE146" s="65">
        <v>10.109249352890441</v>
      </c>
      <c r="CF146" s="65">
        <v>0.33</v>
      </c>
      <c r="CG146" s="65" t="s">
        <v>202</v>
      </c>
      <c r="CH146" s="65">
        <v>51.79</v>
      </c>
      <c r="CI146" s="65" t="s">
        <v>202</v>
      </c>
      <c r="CJ146" s="65">
        <v>3.08</v>
      </c>
      <c r="CK146" s="65">
        <v>8.2895273899033164</v>
      </c>
      <c r="CL146" s="65">
        <v>1.1164194961006346</v>
      </c>
      <c r="CM146" s="65">
        <v>11.83</v>
      </c>
      <c r="CN146" s="65">
        <v>22.32</v>
      </c>
      <c r="CO146" s="65">
        <v>5.2133442026870611</v>
      </c>
      <c r="CP146" s="65">
        <v>4.24</v>
      </c>
      <c r="CQ146" s="65">
        <v>2.83</v>
      </c>
      <c r="CR146" s="65">
        <v>1.72</v>
      </c>
      <c r="CS146" s="65">
        <v>0.28000000000000003</v>
      </c>
      <c r="CT146" s="65">
        <v>0.27</v>
      </c>
      <c r="CU146" s="65">
        <v>0.91003636819088163</v>
      </c>
      <c r="CV146" s="65">
        <v>0.21</v>
      </c>
      <c r="CW146" s="65">
        <v>0.34</v>
      </c>
      <c r="CX146" s="65">
        <v>0.35</v>
      </c>
      <c r="CY146" s="65">
        <v>0.70640268245788385</v>
      </c>
      <c r="CZ146" s="65">
        <v>1.2195363044223959</v>
      </c>
      <c r="DA146" s="65">
        <v>0.84</v>
      </c>
      <c r="DB146" s="65">
        <v>15.266504975124377</v>
      </c>
      <c r="DC146" s="65">
        <v>1.2479975124378111</v>
      </c>
      <c r="DD146" s="65">
        <v>6.8213930348258707</v>
      </c>
      <c r="DE146" s="65">
        <v>1.6364316785946682</v>
      </c>
      <c r="DF146" s="65">
        <v>6.9310391394654776</v>
      </c>
      <c r="DG146" s="65">
        <v>7.17</v>
      </c>
      <c r="DH146" s="65">
        <v>4</v>
      </c>
      <c r="DI146" s="65">
        <v>17.670000000000002</v>
      </c>
      <c r="DJ146" s="65">
        <v>6.9</v>
      </c>
      <c r="DK146" s="65">
        <v>9.3000000000000007</v>
      </c>
      <c r="DL146" s="65">
        <v>1.02</v>
      </c>
      <c r="DM146" s="65">
        <v>7.93</v>
      </c>
      <c r="DN146" s="65">
        <v>35.074945046005702</v>
      </c>
      <c r="DO146" s="42"/>
    </row>
    <row r="147" spans="2:119">
      <c r="B147" s="23"/>
      <c r="C147" s="42">
        <v>70</v>
      </c>
      <c r="D147" s="64">
        <f t="shared" si="4"/>
        <v>70.2</v>
      </c>
      <c r="E147" s="42">
        <v>2000</v>
      </c>
      <c r="F147" s="65">
        <v>81.775479136386338</v>
      </c>
      <c r="G147" s="65">
        <v>60.602759622367472</v>
      </c>
      <c r="H147" s="65">
        <v>1.4666666666666668</v>
      </c>
      <c r="I147" s="65">
        <v>15.7</v>
      </c>
      <c r="J147" s="65">
        <v>13.3</v>
      </c>
      <c r="K147" s="65">
        <v>21</v>
      </c>
      <c r="L147" s="65">
        <v>17.600000000000001</v>
      </c>
      <c r="M147" s="65">
        <v>13.3</v>
      </c>
      <c r="N147" s="65">
        <v>37</v>
      </c>
      <c r="O147" s="65">
        <v>20.27</v>
      </c>
      <c r="P147" s="65">
        <v>12.2</v>
      </c>
      <c r="Q147" s="65">
        <v>74</v>
      </c>
      <c r="R147" s="65">
        <v>22</v>
      </c>
      <c r="S147" s="65">
        <v>20.22</v>
      </c>
      <c r="T147" s="65">
        <v>13.211111111111114</v>
      </c>
      <c r="U147" s="65">
        <v>23.527777777777771</v>
      </c>
      <c r="V147" s="65">
        <v>18.435931241655553</v>
      </c>
      <c r="W147" s="65">
        <v>12.7</v>
      </c>
      <c r="X147" s="66">
        <v>960</v>
      </c>
      <c r="Y147" s="65">
        <v>13.8</v>
      </c>
      <c r="Z147" s="65">
        <v>18</v>
      </c>
      <c r="AA147" s="65">
        <v>1.3</v>
      </c>
      <c r="AB147" s="65">
        <v>13.5</v>
      </c>
      <c r="AC147" s="65">
        <v>18</v>
      </c>
      <c r="AD147" s="65">
        <v>1</v>
      </c>
      <c r="AE147" s="65">
        <v>13.2</v>
      </c>
      <c r="AF147" s="65">
        <v>19</v>
      </c>
      <c r="AG147" s="65">
        <v>1.1000000000000001</v>
      </c>
      <c r="AH147" s="65">
        <v>13.5</v>
      </c>
      <c r="AI147" s="65">
        <v>19</v>
      </c>
      <c r="AJ147" s="65">
        <v>1.1000000000000001</v>
      </c>
      <c r="AK147" s="65">
        <v>11.566666666666665</v>
      </c>
      <c r="AL147" s="65">
        <v>14</v>
      </c>
      <c r="AM147" s="65">
        <v>1.1000000000000005</v>
      </c>
      <c r="AN147" s="65">
        <v>5.36</v>
      </c>
      <c r="AO147" s="65">
        <v>5.94</v>
      </c>
      <c r="AP147" s="65">
        <v>3.79</v>
      </c>
      <c r="AQ147" s="65">
        <v>3.91</v>
      </c>
      <c r="AR147" s="65">
        <v>6.54</v>
      </c>
      <c r="AS147" s="65">
        <v>4.12</v>
      </c>
      <c r="AT147" s="65">
        <v>5</v>
      </c>
      <c r="AU147" s="65">
        <v>4.12</v>
      </c>
      <c r="AV147" s="65">
        <v>5.13</v>
      </c>
      <c r="AW147" s="65">
        <v>7.14</v>
      </c>
      <c r="AX147" s="65">
        <v>5.6121770525543573</v>
      </c>
      <c r="AY147" s="65">
        <v>8.83</v>
      </c>
      <c r="AZ147" s="65">
        <v>9</v>
      </c>
      <c r="BA147" s="65">
        <v>10.5</v>
      </c>
      <c r="BB147" s="65"/>
      <c r="BC147" s="65"/>
      <c r="BD147" s="65"/>
      <c r="BE147" s="65">
        <v>4.8775909281241914</v>
      </c>
      <c r="BF147" s="65">
        <v>5.2460764753851095</v>
      </c>
      <c r="BG147" s="65">
        <v>10.085958904109589</v>
      </c>
      <c r="BH147" s="65">
        <v>5.4540384173873102</v>
      </c>
      <c r="BI147" s="65">
        <v>6.29</v>
      </c>
      <c r="BJ147" s="65">
        <v>5.2912903225807835</v>
      </c>
      <c r="BK147" s="65">
        <v>6.69</v>
      </c>
      <c r="BL147" s="65">
        <v>6.9</v>
      </c>
      <c r="BM147" s="65">
        <v>8.0500000000000007</v>
      </c>
      <c r="BN147" s="65">
        <v>9</v>
      </c>
      <c r="BO147" s="65">
        <v>9.8767413734885015</v>
      </c>
      <c r="BP147" s="65">
        <v>8.6801408677660028</v>
      </c>
      <c r="BQ147" s="65">
        <v>9.1300000000000008</v>
      </c>
      <c r="BR147" s="65">
        <v>9.17</v>
      </c>
      <c r="BS147" s="65">
        <v>9.68</v>
      </c>
      <c r="BT147" s="65">
        <v>9.82</v>
      </c>
      <c r="BU147" s="65">
        <v>7.25</v>
      </c>
      <c r="BV147" s="65">
        <v>8.2468614059927887</v>
      </c>
      <c r="BW147" s="65">
        <v>9.31</v>
      </c>
      <c r="BX147" s="65">
        <v>2.67</v>
      </c>
      <c r="BY147" s="65">
        <v>0.43</v>
      </c>
      <c r="BZ147" s="65">
        <v>0.51624999999999999</v>
      </c>
      <c r="CA147" s="65">
        <v>7.04</v>
      </c>
      <c r="CB147" s="65">
        <v>7.11</v>
      </c>
      <c r="CC147" s="65">
        <v>7.1</v>
      </c>
      <c r="CD147" s="65">
        <v>8.5</v>
      </c>
      <c r="CE147" s="65">
        <v>9.7270992234685192</v>
      </c>
      <c r="CF147" s="65">
        <v>0.41372860344418799</v>
      </c>
      <c r="CG147" s="65" t="s">
        <v>202</v>
      </c>
      <c r="CH147" s="65">
        <v>50</v>
      </c>
      <c r="CI147" s="65" t="s">
        <v>202</v>
      </c>
      <c r="CJ147" s="65">
        <v>3.06</v>
      </c>
      <c r="CK147" s="65">
        <v>7.2632438238453165</v>
      </c>
      <c r="CL147" s="65">
        <v>1.1533858415813021</v>
      </c>
      <c r="CM147" s="65">
        <v>12.83</v>
      </c>
      <c r="CN147" s="65">
        <v>21.44</v>
      </c>
      <c r="CO147" s="65">
        <v>5.0999999999999996</v>
      </c>
      <c r="CP147" s="65">
        <v>4.5999999999999996</v>
      </c>
      <c r="CQ147" s="65">
        <v>3.1587798111274052</v>
      </c>
      <c r="CR147" s="65">
        <v>1.9074015748031523</v>
      </c>
      <c r="CS147" s="65">
        <v>0.31</v>
      </c>
      <c r="CT147" s="65">
        <v>0.27</v>
      </c>
      <c r="CU147" s="65">
        <v>0.91003619023590276</v>
      </c>
      <c r="CV147" s="65">
        <v>0.18</v>
      </c>
      <c r="CW147" s="65">
        <v>0.33</v>
      </c>
      <c r="CX147" s="65">
        <v>0.44</v>
      </c>
      <c r="CY147" s="65">
        <v>0.72272813718832152</v>
      </c>
      <c r="CZ147" s="65">
        <v>1.2485726923516709</v>
      </c>
      <c r="DA147" s="65">
        <v>1.04</v>
      </c>
      <c r="DB147" s="65">
        <v>14.5</v>
      </c>
      <c r="DC147" s="65">
        <v>1.23</v>
      </c>
      <c r="DD147" s="65">
        <v>5.7</v>
      </c>
      <c r="DE147" s="65">
        <v>1.7505415856806745</v>
      </c>
      <c r="DF147" s="65">
        <v>6.6151605549875265</v>
      </c>
      <c r="DG147" s="65">
        <v>6.8885060031632799</v>
      </c>
      <c r="DH147" s="65">
        <v>7.5777879401601869</v>
      </c>
      <c r="DI147" s="65">
        <v>18.600000000000001</v>
      </c>
      <c r="DJ147" s="65">
        <v>6.6</v>
      </c>
      <c r="DK147" s="65">
        <v>11.077139263157566</v>
      </c>
      <c r="DL147" s="65">
        <v>1.0503225575769435</v>
      </c>
      <c r="DM147" s="65">
        <v>7.8512499999999994</v>
      </c>
      <c r="DN147" s="65">
        <v>36.755824591763265</v>
      </c>
      <c r="DO147" s="42"/>
    </row>
    <row r="148" spans="2:119">
      <c r="B148" s="23"/>
      <c r="C148" s="42">
        <v>70</v>
      </c>
      <c r="D148" s="64">
        <f t="shared" si="4"/>
        <v>70.200100000000006</v>
      </c>
      <c r="E148" s="42">
        <v>2001</v>
      </c>
      <c r="F148" s="65">
        <v>83.352884901516674</v>
      </c>
      <c r="G148" s="65">
        <v>62.563543936092955</v>
      </c>
      <c r="H148" s="65">
        <v>1.4433333333333334</v>
      </c>
      <c r="I148" s="65">
        <v>15.42</v>
      </c>
      <c r="J148" s="65">
        <v>12.9</v>
      </c>
      <c r="K148" s="65">
        <v>21</v>
      </c>
      <c r="L148" s="65">
        <v>17.239999999999998</v>
      </c>
      <c r="M148" s="65">
        <v>13</v>
      </c>
      <c r="N148" s="65">
        <v>41</v>
      </c>
      <c r="O148" s="65">
        <v>20.239999999999998</v>
      </c>
      <c r="P148" s="65">
        <v>12</v>
      </c>
      <c r="Q148" s="65">
        <v>78</v>
      </c>
      <c r="R148" s="65">
        <v>23</v>
      </c>
      <c r="S148" s="65">
        <v>20.45</v>
      </c>
      <c r="T148" s="65">
        <v>13</v>
      </c>
      <c r="U148" s="65">
        <v>24</v>
      </c>
      <c r="V148" s="65">
        <v>18.689782209612829</v>
      </c>
      <c r="W148" s="65">
        <v>13.8</v>
      </c>
      <c r="X148" s="66">
        <v>830</v>
      </c>
      <c r="Y148" s="65">
        <v>13.6</v>
      </c>
      <c r="Z148" s="65">
        <v>15</v>
      </c>
      <c r="AA148" s="65">
        <v>1.6</v>
      </c>
      <c r="AB148" s="65">
        <v>13.1</v>
      </c>
      <c r="AC148" s="65">
        <v>17</v>
      </c>
      <c r="AD148" s="65">
        <v>1.5</v>
      </c>
      <c r="AE148" s="65">
        <v>12.4</v>
      </c>
      <c r="AF148" s="65">
        <v>16</v>
      </c>
      <c r="AG148" s="65">
        <v>1.3</v>
      </c>
      <c r="AH148" s="65">
        <v>12.6</v>
      </c>
      <c r="AI148" s="65">
        <v>16</v>
      </c>
      <c r="AJ148" s="65">
        <v>1.3</v>
      </c>
      <c r="AK148" s="65">
        <v>12.133333333333331</v>
      </c>
      <c r="AL148" s="65">
        <v>15</v>
      </c>
      <c r="AM148" s="65">
        <v>1.2000000000000006</v>
      </c>
      <c r="AN148" s="65">
        <v>5.3699999999999992</v>
      </c>
      <c r="AO148" s="65">
        <v>6.6</v>
      </c>
      <c r="AP148" s="65">
        <v>4.0199999999999996</v>
      </c>
      <c r="AQ148" s="65">
        <v>4.0599999999999996</v>
      </c>
      <c r="AR148" s="65">
        <v>6.82</v>
      </c>
      <c r="AS148" s="65">
        <v>4.21</v>
      </c>
      <c r="AT148" s="65">
        <v>5.2261538461538457</v>
      </c>
      <c r="AU148" s="65">
        <v>4.29</v>
      </c>
      <c r="AV148" s="65">
        <v>5.1371217373571909</v>
      </c>
      <c r="AW148" s="65">
        <v>7.6</v>
      </c>
      <c r="AX148" s="65">
        <v>5.6121770525543688</v>
      </c>
      <c r="AY148" s="65">
        <v>8.3387499999999992</v>
      </c>
      <c r="AZ148" s="65">
        <v>9.57</v>
      </c>
      <c r="BA148" s="65">
        <v>12</v>
      </c>
      <c r="BB148" s="65"/>
      <c r="BC148" s="65"/>
      <c r="BD148" s="65"/>
      <c r="BE148" s="65">
        <v>5.0173519100992428</v>
      </c>
      <c r="BF148" s="65">
        <v>5.5536008743022833</v>
      </c>
      <c r="BG148" s="65">
        <v>10.044486301369862</v>
      </c>
      <c r="BH148" s="65">
        <v>5.3676467437055155</v>
      </c>
      <c r="BI148" s="65">
        <v>7.05</v>
      </c>
      <c r="BJ148" s="65">
        <v>5.2912903225807959</v>
      </c>
      <c r="BK148" s="65">
        <v>7.56</v>
      </c>
      <c r="BL148" s="65">
        <v>7.43</v>
      </c>
      <c r="BM148" s="65">
        <v>8.2200000000000006</v>
      </c>
      <c r="BN148" s="65">
        <v>8.92</v>
      </c>
      <c r="BO148" s="65">
        <v>10.275330040498901</v>
      </c>
      <c r="BP148" s="65">
        <v>9.3683897161933931</v>
      </c>
      <c r="BQ148" s="65">
        <v>10.83</v>
      </c>
      <c r="BR148" s="65">
        <v>10.8</v>
      </c>
      <c r="BS148" s="65">
        <v>10.64</v>
      </c>
      <c r="BT148" s="65">
        <v>10.97</v>
      </c>
      <c r="BU148" s="65">
        <v>8.9600000000000009</v>
      </c>
      <c r="BV148" s="65">
        <v>8.7402703585776322</v>
      </c>
      <c r="BW148" s="65">
        <v>8.33</v>
      </c>
      <c r="BX148" s="65">
        <v>2.71</v>
      </c>
      <c r="BY148" s="65">
        <v>0.5142592592592593</v>
      </c>
      <c r="BZ148" s="65">
        <v>0.56000000000000005</v>
      </c>
      <c r="CA148" s="65">
        <v>7.13</v>
      </c>
      <c r="CB148" s="65">
        <v>6.89</v>
      </c>
      <c r="CC148" s="65">
        <v>7.53</v>
      </c>
      <c r="CD148" s="65">
        <v>8.3800000000000008</v>
      </c>
      <c r="CE148" s="65">
        <v>9.4848472821397802</v>
      </c>
      <c r="CF148" s="65">
        <v>0.44982882755350423</v>
      </c>
      <c r="CG148" s="65" t="s">
        <v>202</v>
      </c>
      <c r="CH148" s="65">
        <v>52</v>
      </c>
      <c r="CI148" s="65" t="s">
        <v>202</v>
      </c>
      <c r="CJ148" s="65">
        <v>2.63</v>
      </c>
      <c r="CK148" s="65">
        <v>6.7304403866809812</v>
      </c>
      <c r="CL148" s="65">
        <v>1.1638955533871778</v>
      </c>
      <c r="CM148" s="65">
        <v>13.78125</v>
      </c>
      <c r="CN148" s="65">
        <v>23.21</v>
      </c>
      <c r="CO148" s="65">
        <v>5.17</v>
      </c>
      <c r="CP148" s="65">
        <v>4.75</v>
      </c>
      <c r="CQ148" s="65">
        <v>2.97</v>
      </c>
      <c r="CR148" s="65">
        <v>2</v>
      </c>
      <c r="CS148" s="65">
        <v>0.28000000000000003</v>
      </c>
      <c r="CT148" s="65">
        <v>0.26</v>
      </c>
      <c r="CU148" s="65">
        <v>0.91003602559560992</v>
      </c>
      <c r="CV148" s="65">
        <v>0.18</v>
      </c>
      <c r="CW148" s="65">
        <v>0.34</v>
      </c>
      <c r="CX148" s="65">
        <v>0.45</v>
      </c>
      <c r="CY148" s="65">
        <v>0.77678172910708043</v>
      </c>
      <c r="CZ148" s="65">
        <v>1.2774545150884107</v>
      </c>
      <c r="DA148" s="65">
        <v>1.02</v>
      </c>
      <c r="DB148" s="65">
        <v>16.5</v>
      </c>
      <c r="DC148" s="65">
        <v>1.04</v>
      </c>
      <c r="DD148" s="65">
        <v>6.6</v>
      </c>
      <c r="DE148" s="65">
        <v>1.7504638712876925</v>
      </c>
      <c r="DF148" s="65">
        <v>6.6220228029908696</v>
      </c>
      <c r="DG148" s="65">
        <v>6.2024772467133253</v>
      </c>
      <c r="DH148" s="65">
        <v>8.1137844348595056</v>
      </c>
      <c r="DI148" s="65">
        <v>18.88</v>
      </c>
      <c r="DJ148" s="65">
        <v>6.6</v>
      </c>
      <c r="DK148" s="65">
        <v>8.8000000000000007</v>
      </c>
      <c r="DL148" s="65">
        <v>1</v>
      </c>
      <c r="DM148" s="65">
        <v>7.22</v>
      </c>
      <c r="DN148" s="65">
        <v>45.47165168810043</v>
      </c>
      <c r="DO148" s="42"/>
    </row>
    <row r="149" spans="2:119">
      <c r="B149" s="23"/>
      <c r="C149" s="42">
        <v>70</v>
      </c>
      <c r="D149" s="64">
        <f t="shared" si="4"/>
        <v>70.200199999999995</v>
      </c>
      <c r="E149" s="42">
        <v>2002</v>
      </c>
      <c r="F149" s="65">
        <v>84.474579272386549</v>
      </c>
      <c r="G149" s="65">
        <v>64.306463326071167</v>
      </c>
      <c r="H149" s="65">
        <v>1.3233333333333335</v>
      </c>
      <c r="I149" s="65">
        <v>16.11</v>
      </c>
      <c r="J149" s="65">
        <v>12.5</v>
      </c>
      <c r="K149" s="65">
        <v>24</v>
      </c>
      <c r="L149" s="65">
        <v>18.23</v>
      </c>
      <c r="M149" s="65">
        <v>8.3000000000000007</v>
      </c>
      <c r="N149" s="65">
        <v>57</v>
      </c>
      <c r="O149" s="65">
        <v>20</v>
      </c>
      <c r="P149" s="65">
        <v>12.6</v>
      </c>
      <c r="Q149" s="65">
        <v>103</v>
      </c>
      <c r="R149" s="65">
        <v>23</v>
      </c>
      <c r="S149" s="65">
        <v>20.53</v>
      </c>
      <c r="T149" s="65">
        <v>13</v>
      </c>
      <c r="U149" s="65">
        <v>37</v>
      </c>
      <c r="V149" s="65">
        <v>18.910899532710289</v>
      </c>
      <c r="W149" s="65">
        <v>13.100000000000001</v>
      </c>
      <c r="X149" s="66">
        <v>670</v>
      </c>
      <c r="Y149" s="65">
        <v>15.9</v>
      </c>
      <c r="Z149" s="65">
        <v>21</v>
      </c>
      <c r="AA149" s="65">
        <v>1.9</v>
      </c>
      <c r="AB149" s="65">
        <v>12.5</v>
      </c>
      <c r="AC149" s="65">
        <v>21</v>
      </c>
      <c r="AD149" s="65">
        <v>2.5</v>
      </c>
      <c r="AE149" s="65">
        <v>15.7</v>
      </c>
      <c r="AF149" s="65">
        <v>21</v>
      </c>
      <c r="AG149" s="65">
        <v>1.9</v>
      </c>
      <c r="AH149" s="65">
        <v>15.9</v>
      </c>
      <c r="AI149" s="65">
        <v>21</v>
      </c>
      <c r="AJ149" s="65">
        <v>1.9</v>
      </c>
      <c r="AK149" s="65">
        <v>12.7</v>
      </c>
      <c r="AL149" s="65">
        <v>16</v>
      </c>
      <c r="AM149" s="65">
        <v>1.3</v>
      </c>
      <c r="AN149" s="65">
        <v>5.38</v>
      </c>
      <c r="AO149" s="65">
        <v>5.74</v>
      </c>
      <c r="AP149" s="65">
        <v>3.94</v>
      </c>
      <c r="AQ149" s="65">
        <v>4.3</v>
      </c>
      <c r="AR149" s="65">
        <v>6.82</v>
      </c>
      <c r="AS149" s="65">
        <v>4.3600000000000003</v>
      </c>
      <c r="AT149" s="65">
        <v>5</v>
      </c>
      <c r="AU149" s="65">
        <v>4.3899999999999997</v>
      </c>
      <c r="AV149" s="65">
        <v>4.9864026855302077</v>
      </c>
      <c r="AW149" s="65">
        <v>7.06</v>
      </c>
      <c r="AX149" s="65">
        <v>5.6121770525543795</v>
      </c>
      <c r="AY149" s="65">
        <v>9.83</v>
      </c>
      <c r="AZ149" s="65">
        <v>8.6968253968253979</v>
      </c>
      <c r="BA149" s="65">
        <v>10.96167736366999</v>
      </c>
      <c r="BB149" s="65"/>
      <c r="BC149" s="65"/>
      <c r="BD149" s="65"/>
      <c r="BE149" s="65">
        <v>5.1571128920742924</v>
      </c>
      <c r="BF149" s="65">
        <v>5.9431507650144937</v>
      </c>
      <c r="BG149" s="65">
        <v>10.463162100456618</v>
      </c>
      <c r="BH149" s="65">
        <v>5.3495293487410986</v>
      </c>
      <c r="BI149" s="65">
        <v>6.9</v>
      </c>
      <c r="BJ149" s="65">
        <v>5.2912903225808066</v>
      </c>
      <c r="BK149" s="65">
        <v>8</v>
      </c>
      <c r="BL149" s="65">
        <v>10</v>
      </c>
      <c r="BM149" s="65">
        <v>8.61</v>
      </c>
      <c r="BN149" s="65">
        <v>9.15</v>
      </c>
      <c r="BO149" s="65">
        <v>10.593827536515297</v>
      </c>
      <c r="BP149" s="65">
        <v>9.9741527050278727</v>
      </c>
      <c r="BQ149" s="65">
        <v>10.3</v>
      </c>
      <c r="BR149" s="65">
        <v>10.86</v>
      </c>
      <c r="BS149" s="65">
        <v>10.43</v>
      </c>
      <c r="BT149" s="65">
        <v>11.19</v>
      </c>
      <c r="BU149" s="65">
        <v>7.97</v>
      </c>
      <c r="BV149" s="65">
        <v>9.0181696980578572</v>
      </c>
      <c r="BW149" s="65">
        <v>8.56</v>
      </c>
      <c r="BX149" s="65">
        <v>3</v>
      </c>
      <c r="BY149" s="65">
        <v>0.5</v>
      </c>
      <c r="BZ149" s="65">
        <v>0.66</v>
      </c>
      <c r="CA149" s="65">
        <v>7.36</v>
      </c>
      <c r="CB149" s="65">
        <v>7.75</v>
      </c>
      <c r="CC149" s="65">
        <v>7.53</v>
      </c>
      <c r="CD149" s="65">
        <v>8.58</v>
      </c>
      <c r="CE149" s="65">
        <v>10.267480586712685</v>
      </c>
      <c r="CF149" s="65">
        <v>0.4649020169838457</v>
      </c>
      <c r="CG149" s="65" t="s">
        <v>202</v>
      </c>
      <c r="CH149" s="65">
        <v>48</v>
      </c>
      <c r="CI149" s="65" t="s">
        <v>202</v>
      </c>
      <c r="CJ149" s="65">
        <v>4.83</v>
      </c>
      <c r="CK149" s="65">
        <v>6.6216756176154608</v>
      </c>
      <c r="CL149" s="65">
        <v>1.1910069023535141</v>
      </c>
      <c r="CM149" s="65">
        <v>15.8</v>
      </c>
      <c r="CN149" s="65">
        <v>24.91</v>
      </c>
      <c r="CO149" s="65">
        <v>5.3</v>
      </c>
      <c r="CP149" s="65">
        <v>5.05</v>
      </c>
      <c r="CQ149" s="65">
        <v>3.33</v>
      </c>
      <c r="CR149" s="65">
        <v>2.0580708661417333</v>
      </c>
      <c r="CS149" s="65">
        <v>0.31</v>
      </c>
      <c r="CT149" s="65">
        <v>0.28999999999999998</v>
      </c>
      <c r="CU149" s="65">
        <v>0.91003587631332117</v>
      </c>
      <c r="CV149" s="65">
        <v>0.24</v>
      </c>
      <c r="CW149" s="65">
        <v>0.5</v>
      </c>
      <c r="CX149" s="65">
        <v>0.47</v>
      </c>
      <c r="CY149" s="65">
        <v>0.80464384609229966</v>
      </c>
      <c r="CZ149" s="65">
        <v>1.3063363378251505</v>
      </c>
      <c r="DA149" s="65">
        <v>1.1599999999999999</v>
      </c>
      <c r="DB149" s="65">
        <v>18.840380558098801</v>
      </c>
      <c r="DC149" s="65">
        <v>1.183468810954978</v>
      </c>
      <c r="DD149" s="65">
        <v>6.6606544325464743</v>
      </c>
      <c r="DE149" s="65">
        <v>1.37</v>
      </c>
      <c r="DF149" s="65">
        <v>4.3</v>
      </c>
      <c r="DG149" s="65">
        <v>5.5609113587517189</v>
      </c>
      <c r="DH149" s="65">
        <v>8.0815636117679919</v>
      </c>
      <c r="DI149" s="65">
        <v>16.559999999999999</v>
      </c>
      <c r="DJ149" s="65">
        <v>5.5</v>
      </c>
      <c r="DK149" s="65">
        <v>8.33</v>
      </c>
      <c r="DL149" s="65">
        <v>1.1499999999999999</v>
      </c>
      <c r="DM149" s="65">
        <v>7.38</v>
      </c>
      <c r="DN149" s="65">
        <v>51.42738891304019</v>
      </c>
      <c r="DO149" s="42"/>
    </row>
    <row r="150" spans="2:119">
      <c r="B150" s="23"/>
      <c r="C150" s="42">
        <v>70</v>
      </c>
      <c r="D150" s="64">
        <f t="shared" si="4"/>
        <v>70.200299999999999</v>
      </c>
      <c r="E150" s="42">
        <v>2003</v>
      </c>
      <c r="F150" s="65">
        <v>86.147652459193779</v>
      </c>
      <c r="G150" s="65">
        <v>65.831517792302108</v>
      </c>
      <c r="H150" s="65">
        <v>1.4648333333333334</v>
      </c>
      <c r="I150" s="65">
        <v>16.93</v>
      </c>
      <c r="J150" s="65">
        <v>13.600000000000001</v>
      </c>
      <c r="K150" s="65">
        <v>21</v>
      </c>
      <c r="L150" s="65">
        <v>17.670000000000002</v>
      </c>
      <c r="M150" s="65">
        <v>14.299999999999999</v>
      </c>
      <c r="N150" s="65">
        <v>40</v>
      </c>
      <c r="O150" s="65">
        <v>20.62</v>
      </c>
      <c r="P150" s="65">
        <v>13.700000000000001</v>
      </c>
      <c r="Q150" s="65">
        <v>77</v>
      </c>
      <c r="R150" s="65">
        <v>23</v>
      </c>
      <c r="S150" s="65">
        <v>18.883749999999999</v>
      </c>
      <c r="T150" s="65">
        <v>13.345647058823531</v>
      </c>
      <c r="U150" s="65">
        <v>28.851851851851851</v>
      </c>
      <c r="V150" s="65">
        <v>19.099283210947945</v>
      </c>
      <c r="W150" s="65">
        <v>13.700000000000001</v>
      </c>
      <c r="X150" s="66">
        <v>640</v>
      </c>
      <c r="Y150" s="65">
        <v>13.7</v>
      </c>
      <c r="Z150" s="65">
        <v>22</v>
      </c>
      <c r="AA150" s="65">
        <v>1</v>
      </c>
      <c r="AB150" s="65">
        <v>12.8</v>
      </c>
      <c r="AC150" s="65">
        <v>23</v>
      </c>
      <c r="AD150" s="65">
        <v>1.2</v>
      </c>
      <c r="AE150" s="65">
        <v>12</v>
      </c>
      <c r="AF150" s="65">
        <v>25</v>
      </c>
      <c r="AG150" s="65">
        <v>1.2</v>
      </c>
      <c r="AH150" s="65">
        <v>12.6</v>
      </c>
      <c r="AI150" s="65">
        <v>23</v>
      </c>
      <c r="AJ150" s="65">
        <v>1.3</v>
      </c>
      <c r="AK150" s="65">
        <v>12.800000000000004</v>
      </c>
      <c r="AL150" s="65">
        <v>14</v>
      </c>
      <c r="AM150" s="65">
        <v>1.0666666666666667</v>
      </c>
      <c r="AN150" s="65">
        <v>6.47</v>
      </c>
      <c r="AO150" s="65">
        <v>5.0599999999999996</v>
      </c>
      <c r="AP150" s="65">
        <v>4.04</v>
      </c>
      <c r="AQ150" s="65">
        <v>4.3</v>
      </c>
      <c r="AR150" s="65">
        <v>6.94</v>
      </c>
      <c r="AS150" s="65">
        <v>4.43</v>
      </c>
      <c r="AT150" s="65">
        <v>4.08</v>
      </c>
      <c r="AU150" s="65">
        <v>4.45</v>
      </c>
      <c r="AV150" s="65">
        <v>4.850575323997071</v>
      </c>
      <c r="AW150" s="65">
        <v>7.39</v>
      </c>
      <c r="AX150" s="65">
        <v>5.6121770525543866</v>
      </c>
      <c r="AY150" s="65">
        <v>9.5</v>
      </c>
      <c r="AZ150" s="65">
        <v>9.7799999999999994</v>
      </c>
      <c r="BA150" s="65">
        <v>11.15059723673366</v>
      </c>
      <c r="BB150" s="65"/>
      <c r="BC150" s="65"/>
      <c r="BD150" s="65"/>
      <c r="BE150" s="65">
        <v>5.2968738740493411</v>
      </c>
      <c r="BF150" s="65">
        <v>6.3327006557267049</v>
      </c>
      <c r="BG150" s="65">
        <v>11.83</v>
      </c>
      <c r="BH150" s="65">
        <v>5.3996862324940578</v>
      </c>
      <c r="BI150" s="65">
        <v>7.1</v>
      </c>
      <c r="BJ150" s="65">
        <v>5.2912903225808172</v>
      </c>
      <c r="BK150" s="65">
        <v>9.83</v>
      </c>
      <c r="BL150" s="65">
        <v>10.06</v>
      </c>
      <c r="BM150" s="65">
        <v>9.44</v>
      </c>
      <c r="BN150" s="65">
        <v>9.77</v>
      </c>
      <c r="BO150" s="65">
        <v>11.319960211124579</v>
      </c>
      <c r="BP150" s="65">
        <v>10.49742983426944</v>
      </c>
      <c r="BQ150" s="65">
        <v>11.1</v>
      </c>
      <c r="BR150" s="65">
        <v>11.56</v>
      </c>
      <c r="BS150" s="65">
        <v>11.28</v>
      </c>
      <c r="BT150" s="65">
        <v>11.11</v>
      </c>
      <c r="BU150" s="65">
        <v>7.85</v>
      </c>
      <c r="BV150" s="65">
        <v>9.3724084336537974</v>
      </c>
      <c r="BW150" s="65">
        <v>9.08</v>
      </c>
      <c r="BX150" s="65">
        <v>2.78</v>
      </c>
      <c r="BY150" s="65">
        <v>0.47</v>
      </c>
      <c r="BZ150" s="65">
        <v>0.59</v>
      </c>
      <c r="CA150" s="65">
        <v>7.57</v>
      </c>
      <c r="CB150" s="65">
        <v>8.0399999999999991</v>
      </c>
      <c r="CC150" s="65">
        <v>7.95</v>
      </c>
      <c r="CD150" s="65">
        <v>9.5399999999999991</v>
      </c>
      <c r="CE150" s="65">
        <v>11.22499741156169</v>
      </c>
      <c r="CF150" s="65">
        <v>0.47938730831726128</v>
      </c>
      <c r="CG150" s="65" t="s">
        <v>202</v>
      </c>
      <c r="CH150" s="65">
        <v>48.75</v>
      </c>
      <c r="CI150" s="65" t="s">
        <v>202</v>
      </c>
      <c r="CJ150" s="65">
        <v>3.08</v>
      </c>
      <c r="CK150" s="65">
        <v>6.9369495166487551</v>
      </c>
      <c r="CL150" s="65">
        <v>1.224159665440937</v>
      </c>
      <c r="CM150" s="65">
        <v>16.670000000000002</v>
      </c>
      <c r="CN150" s="65">
        <v>24.86</v>
      </c>
      <c r="CO150" s="65">
        <v>5.44</v>
      </c>
      <c r="CP150" s="65">
        <v>5.08</v>
      </c>
      <c r="CQ150" s="65">
        <v>3.73</v>
      </c>
      <c r="CR150" s="65">
        <v>1.9923228346456709</v>
      </c>
      <c r="CS150" s="65">
        <v>0.36285714285714288</v>
      </c>
      <c r="CT150" s="65">
        <v>0.28000000000000003</v>
      </c>
      <c r="CU150" s="65">
        <v>0.91003574420918854</v>
      </c>
      <c r="CV150" s="65">
        <v>0.15</v>
      </c>
      <c r="CW150" s="65">
        <v>0.46</v>
      </c>
      <c r="CX150" s="65">
        <v>0.44</v>
      </c>
      <c r="CY150" s="65">
        <v>0.8063144881439791</v>
      </c>
      <c r="CZ150" s="65">
        <v>1.3352181605618898</v>
      </c>
      <c r="DA150" s="65">
        <v>1.78</v>
      </c>
      <c r="DB150" s="65">
        <v>19.541331953345804</v>
      </c>
      <c r="DC150" s="65">
        <v>1.2521408383424226</v>
      </c>
      <c r="DD150" s="65">
        <v>7.1122905139126606</v>
      </c>
      <c r="DE150" s="65">
        <v>1.6881918393223068</v>
      </c>
      <c r="DF150" s="65">
        <v>8.4733312408532946</v>
      </c>
      <c r="DG150" s="65">
        <v>5.3557125089176898</v>
      </c>
      <c r="DH150" s="65">
        <v>7.8716882063284688</v>
      </c>
      <c r="DI150" s="65">
        <v>20</v>
      </c>
      <c r="DJ150" s="65">
        <v>8.3000000000000007</v>
      </c>
      <c r="DK150" s="65">
        <v>14.823402872871814</v>
      </c>
      <c r="DL150" s="65">
        <v>1.1909706486785185</v>
      </c>
      <c r="DM150" s="65">
        <v>6.26</v>
      </c>
      <c r="DN150" s="65">
        <v>55.053729808110532</v>
      </c>
      <c r="DO150" s="42"/>
    </row>
    <row r="151" spans="2:119">
      <c r="B151" s="23"/>
      <c r="C151" s="42">
        <v>70</v>
      </c>
      <c r="D151" s="64">
        <f t="shared" si="4"/>
        <v>70.200400000000002</v>
      </c>
      <c r="E151" s="42">
        <v>2004</v>
      </c>
      <c r="F151" s="65">
        <v>88.243236264101128</v>
      </c>
      <c r="G151" s="65">
        <v>70.515613652868552</v>
      </c>
      <c r="H151" s="65">
        <v>1.7729999999999997</v>
      </c>
      <c r="I151" s="65">
        <v>16.62</v>
      </c>
      <c r="J151" s="65">
        <v>13.600000000000001</v>
      </c>
      <c r="K151" s="65">
        <v>20</v>
      </c>
      <c r="L151" s="65">
        <v>18.059999999999999</v>
      </c>
      <c r="M151" s="65">
        <v>13.628571428571428</v>
      </c>
      <c r="N151" s="65">
        <v>46.571428571428569</v>
      </c>
      <c r="O151" s="65">
        <v>20.329999999999998</v>
      </c>
      <c r="P151" s="65">
        <v>15.8</v>
      </c>
      <c r="Q151" s="65">
        <v>81</v>
      </c>
      <c r="R151" s="65">
        <v>22</v>
      </c>
      <c r="S151" s="65">
        <v>21.39</v>
      </c>
      <c r="T151" s="65">
        <v>12.642235294117647</v>
      </c>
      <c r="U151" s="65">
        <v>28.407407407407405</v>
      </c>
      <c r="V151" s="65">
        <v>19.254933244325791</v>
      </c>
      <c r="W151" s="65">
        <v>20.3</v>
      </c>
      <c r="X151" s="66">
        <v>740</v>
      </c>
      <c r="Y151" s="65">
        <v>14.9</v>
      </c>
      <c r="Z151" s="65">
        <v>28</v>
      </c>
      <c r="AA151" s="65">
        <v>2</v>
      </c>
      <c r="AB151" s="65">
        <v>13.5</v>
      </c>
      <c r="AC151" s="65">
        <v>27</v>
      </c>
      <c r="AD151" s="65">
        <v>1</v>
      </c>
      <c r="AE151" s="65">
        <v>13.7</v>
      </c>
      <c r="AF151" s="65">
        <v>28</v>
      </c>
      <c r="AG151" s="65">
        <v>1</v>
      </c>
      <c r="AH151" s="65">
        <v>13.9</v>
      </c>
      <c r="AI151" s="65">
        <v>26</v>
      </c>
      <c r="AJ151" s="65">
        <v>1</v>
      </c>
      <c r="AK151" s="65">
        <v>12.900000000000006</v>
      </c>
      <c r="AL151" s="65">
        <v>12</v>
      </c>
      <c r="AM151" s="65">
        <v>0.83333333333333315</v>
      </c>
      <c r="AN151" s="65">
        <v>7.5599999999999969</v>
      </c>
      <c r="AO151" s="65">
        <v>6</v>
      </c>
      <c r="AP151" s="65">
        <v>4.18</v>
      </c>
      <c r="AQ151" s="65">
        <v>4.4000000000000004</v>
      </c>
      <c r="AR151" s="65">
        <v>9.2799999999999994</v>
      </c>
      <c r="AS151" s="65">
        <v>4.5599999999999996</v>
      </c>
      <c r="AT151" s="65">
        <v>4.1899999999999995</v>
      </c>
      <c r="AU151" s="65">
        <v>4.4800000000000004</v>
      </c>
      <c r="AV151" s="65">
        <v>4.9072657403053848</v>
      </c>
      <c r="AW151" s="65">
        <v>8.3800000000000008</v>
      </c>
      <c r="AX151" s="65">
        <v>5.6121770525543937</v>
      </c>
      <c r="AY151" s="65">
        <v>8.2620780939774967</v>
      </c>
      <c r="AZ151" s="65">
        <v>9.3451111111111107</v>
      </c>
      <c r="BA151" s="65">
        <v>11.320825929795642</v>
      </c>
      <c r="BB151" s="65"/>
      <c r="BC151" s="65"/>
      <c r="BD151" s="65"/>
      <c r="BE151" s="65">
        <v>5.6549522840365807</v>
      </c>
      <c r="BF151" s="65">
        <v>6.7222505464389171</v>
      </c>
      <c r="BG151" s="65">
        <v>11.62574074074074</v>
      </c>
      <c r="BH151" s="65">
        <v>5.3996862324940489</v>
      </c>
      <c r="BI151" s="65">
        <v>8.35</v>
      </c>
      <c r="BJ151" s="65">
        <v>5.2912903225808261</v>
      </c>
      <c r="BK151" s="65">
        <v>10</v>
      </c>
      <c r="BL151" s="65">
        <v>8.7050000000000001</v>
      </c>
      <c r="BM151" s="65">
        <v>10.050000000000001</v>
      </c>
      <c r="BN151" s="65">
        <v>9.61</v>
      </c>
      <c r="BO151" s="65">
        <v>12.042927076240664</v>
      </c>
      <c r="BP151" s="65">
        <v>10.578757865186962</v>
      </c>
      <c r="BQ151" s="65">
        <v>11</v>
      </c>
      <c r="BR151" s="65">
        <v>12.67</v>
      </c>
      <c r="BS151" s="65">
        <v>11.04</v>
      </c>
      <c r="BT151" s="65">
        <v>11.54</v>
      </c>
      <c r="BU151" s="65">
        <v>9.08</v>
      </c>
      <c r="BV151" s="65">
        <v>9.8593446687593591</v>
      </c>
      <c r="BW151" s="65">
        <v>9.9600000000000009</v>
      </c>
      <c r="BX151" s="65">
        <v>3.1957142857142857</v>
      </c>
      <c r="BY151" s="65">
        <v>0.55000000000000004</v>
      </c>
      <c r="BZ151" s="65">
        <v>0.63500000000000001</v>
      </c>
      <c r="CA151" s="65">
        <v>7</v>
      </c>
      <c r="CB151" s="65">
        <v>8.07</v>
      </c>
      <c r="CC151" s="65">
        <v>7.39</v>
      </c>
      <c r="CD151" s="65">
        <v>8.4700000000000006</v>
      </c>
      <c r="CE151" s="65">
        <v>12.217499568593615</v>
      </c>
      <c r="CF151" s="65">
        <v>0.49019644955424468</v>
      </c>
      <c r="CG151" s="65" t="s">
        <v>202</v>
      </c>
      <c r="CH151" s="65">
        <v>53.875</v>
      </c>
      <c r="CI151" s="65" t="s">
        <v>202</v>
      </c>
      <c r="CJ151" s="65">
        <v>3.0862499999999997</v>
      </c>
      <c r="CK151" s="65">
        <v>7.1827819548872052</v>
      </c>
      <c r="CL151" s="65">
        <v>1.2507568070579937</v>
      </c>
      <c r="CM151" s="65">
        <v>12.4</v>
      </c>
      <c r="CN151" s="65">
        <v>24</v>
      </c>
      <c r="CO151" s="65">
        <v>6.0917345924453263</v>
      </c>
      <c r="CP151" s="65">
        <v>5.38</v>
      </c>
      <c r="CQ151" s="65">
        <v>4.58</v>
      </c>
      <c r="CR151" s="65">
        <v>1.8225984251968526</v>
      </c>
      <c r="CS151" s="65">
        <v>0.3828571428571429</v>
      </c>
      <c r="CT151" s="65">
        <v>0.33</v>
      </c>
      <c r="CU151" s="65">
        <v>0.91003563085836059</v>
      </c>
      <c r="CV151" s="65">
        <v>0.27</v>
      </c>
      <c r="CW151" s="65">
        <v>0.61</v>
      </c>
      <c r="CX151" s="65">
        <v>0.64359735973597365</v>
      </c>
      <c r="CY151" s="65">
        <v>0.79429961833963758</v>
      </c>
      <c r="CZ151" s="65">
        <v>1.3640999832986287</v>
      </c>
      <c r="DA151" s="65">
        <v>1.47</v>
      </c>
      <c r="DB151" s="65">
        <v>19.742854185741013</v>
      </c>
      <c r="DC151" s="65">
        <v>1.3693494154956676</v>
      </c>
      <c r="DD151" s="65">
        <v>8.2215749107652272</v>
      </c>
      <c r="DE151" s="65">
        <v>1.8175894738018232</v>
      </c>
      <c r="DF151" s="65">
        <v>10.14474008750601</v>
      </c>
      <c r="DG151" s="65">
        <v>5.686054948306797</v>
      </c>
      <c r="DH151" s="65">
        <v>8.312896740254434</v>
      </c>
      <c r="DI151" s="65">
        <v>21</v>
      </c>
      <c r="DJ151" s="65">
        <v>5.8</v>
      </c>
      <c r="DK151" s="65">
        <v>16.989966410090759</v>
      </c>
      <c r="DL151" s="65">
        <v>1.2642833894895422</v>
      </c>
      <c r="DM151" s="65">
        <v>8.5968417837507634</v>
      </c>
      <c r="DN151" s="65">
        <v>54.778719743733511</v>
      </c>
      <c r="DO151" s="42"/>
    </row>
    <row r="152" spans="2:119">
      <c r="B152" s="23"/>
      <c r="C152" s="42">
        <v>70</v>
      </c>
      <c r="D152" s="64">
        <f t="shared" si="4"/>
        <v>70.200500000000005</v>
      </c>
      <c r="E152" s="42">
        <v>2005</v>
      </c>
      <c r="F152" s="65">
        <v>90.758625438680625</v>
      </c>
      <c r="G152" s="65">
        <v>75.16339869281046</v>
      </c>
      <c r="H152" s="65">
        <v>2.4121666666666668</v>
      </c>
      <c r="I152" s="65">
        <v>18.309999999999999</v>
      </c>
      <c r="J152" s="65">
        <v>13.900000000000002</v>
      </c>
      <c r="K152" s="65">
        <v>23</v>
      </c>
      <c r="L152" s="65">
        <v>20.67</v>
      </c>
      <c r="M152" s="65">
        <v>14.299999999999999</v>
      </c>
      <c r="N152" s="65">
        <v>44</v>
      </c>
      <c r="O152" s="65">
        <v>23.31</v>
      </c>
      <c r="P152" s="65">
        <v>10.6</v>
      </c>
      <c r="Q152" s="65">
        <v>95</v>
      </c>
      <c r="R152" s="65">
        <v>25.30674087816945</v>
      </c>
      <c r="S152" s="65">
        <v>22.56</v>
      </c>
      <c r="T152" s="65">
        <v>11.700000000000001</v>
      </c>
      <c r="U152" s="65">
        <v>33</v>
      </c>
      <c r="V152" s="65">
        <v>19.41058327770363</v>
      </c>
      <c r="W152" s="65">
        <v>19.7</v>
      </c>
      <c r="X152" s="66">
        <v>720</v>
      </c>
      <c r="Y152" s="65">
        <v>13.9</v>
      </c>
      <c r="Z152" s="65">
        <v>24</v>
      </c>
      <c r="AA152" s="65">
        <v>1.4</v>
      </c>
      <c r="AB152" s="65">
        <v>13.8</v>
      </c>
      <c r="AC152" s="65">
        <v>26</v>
      </c>
      <c r="AD152" s="65">
        <v>1.6</v>
      </c>
      <c r="AE152" s="65">
        <v>13.7</v>
      </c>
      <c r="AF152" s="65">
        <v>24</v>
      </c>
      <c r="AG152" s="65">
        <v>1.8</v>
      </c>
      <c r="AH152" s="65">
        <v>14.3</v>
      </c>
      <c r="AI152" s="65">
        <v>27</v>
      </c>
      <c r="AJ152" s="65">
        <v>1.4</v>
      </c>
      <c r="AK152" s="65">
        <v>13</v>
      </c>
      <c r="AL152" s="65">
        <v>10</v>
      </c>
      <c r="AM152" s="65">
        <v>0.6</v>
      </c>
      <c r="AN152" s="65">
        <v>8.649999999999995</v>
      </c>
      <c r="AO152" s="65">
        <v>8</v>
      </c>
      <c r="AP152" s="65">
        <v>4.25</v>
      </c>
      <c r="AQ152" s="65">
        <v>4.54</v>
      </c>
      <c r="AR152" s="65">
        <v>9.52</v>
      </c>
      <c r="AS152" s="65">
        <v>4.68</v>
      </c>
      <c r="AT152" s="65">
        <v>4</v>
      </c>
      <c r="AU152" s="65">
        <v>4.8499999999999996</v>
      </c>
      <c r="AV152" s="65">
        <v>5.2815095589176195</v>
      </c>
      <c r="AW152" s="65">
        <v>9.35</v>
      </c>
      <c r="AX152" s="65">
        <v>5.6121770525543999</v>
      </c>
      <c r="AY152" s="65">
        <v>8.337273328921242</v>
      </c>
      <c r="AZ152" s="65">
        <v>9.8128888888888888</v>
      </c>
      <c r="BA152" s="65">
        <v>11.29513765496594</v>
      </c>
      <c r="BB152" s="65"/>
      <c r="BC152" s="65"/>
      <c r="BD152" s="65"/>
      <c r="BE152" s="65">
        <v>6.2313481220360156</v>
      </c>
      <c r="BF152" s="65">
        <v>7.111800437151131</v>
      </c>
      <c r="BG152" s="65">
        <v>11.992222222222221</v>
      </c>
      <c r="BH152" s="65">
        <v>5.3996862324940427</v>
      </c>
      <c r="BI152" s="65">
        <v>7.93</v>
      </c>
      <c r="BJ152" s="65">
        <v>5.2912903225808332</v>
      </c>
      <c r="BK152" s="65">
        <v>9.75</v>
      </c>
      <c r="BL152" s="65">
        <v>9.25</v>
      </c>
      <c r="BM152" s="65">
        <v>9.8000000000000007</v>
      </c>
      <c r="BN152" s="65">
        <v>9.65</v>
      </c>
      <c r="BO152" s="65">
        <v>12.950176440853356</v>
      </c>
      <c r="BP152" s="65">
        <v>10.810257688313447</v>
      </c>
      <c r="BQ152" s="65">
        <v>12.67</v>
      </c>
      <c r="BR152" s="65">
        <v>12</v>
      </c>
      <c r="BS152" s="65">
        <v>11.78</v>
      </c>
      <c r="BT152" s="65">
        <v>11.91</v>
      </c>
      <c r="BU152" s="65">
        <v>9.7100000000000009</v>
      </c>
      <c r="BV152" s="65">
        <v>12.75</v>
      </c>
      <c r="BW152" s="65">
        <v>9.52</v>
      </c>
      <c r="BX152" s="65">
        <v>3.67</v>
      </c>
      <c r="BY152" s="65">
        <v>0.68</v>
      </c>
      <c r="BZ152" s="65">
        <v>0.77</v>
      </c>
      <c r="CA152" s="65">
        <v>7.61</v>
      </c>
      <c r="CB152" s="65">
        <v>8.6999999999999993</v>
      </c>
      <c r="CC152" s="65">
        <v>8.59</v>
      </c>
      <c r="CD152" s="65">
        <v>9.2100000000000009</v>
      </c>
      <c r="CE152" s="65">
        <v>8.8800000000000008</v>
      </c>
      <c r="CF152" s="65">
        <v>0.53218428811669605</v>
      </c>
      <c r="CG152" s="65" t="s">
        <v>202</v>
      </c>
      <c r="CH152" s="65">
        <v>59</v>
      </c>
      <c r="CI152" s="65">
        <v>50</v>
      </c>
      <c r="CJ152" s="65">
        <v>3.44</v>
      </c>
      <c r="CK152" s="65">
        <v>7.4286143931256579</v>
      </c>
      <c r="CL152" s="65">
        <v>1.2903811769070259</v>
      </c>
      <c r="CM152" s="65">
        <v>16.75</v>
      </c>
      <c r="CN152" s="65">
        <v>26.23</v>
      </c>
      <c r="CO152" s="65">
        <v>6.35</v>
      </c>
      <c r="CP152" s="65">
        <v>6.08</v>
      </c>
      <c r="CQ152" s="65">
        <v>4.0281757855114462</v>
      </c>
      <c r="CR152" s="65">
        <v>1.6528740157480333</v>
      </c>
      <c r="CS152" s="65">
        <v>0.41</v>
      </c>
      <c r="CT152" s="65">
        <v>0.43</v>
      </c>
      <c r="CU152" s="65">
        <v>0.91003553757260003</v>
      </c>
      <c r="CV152" s="65">
        <v>0.30125000000000002</v>
      </c>
      <c r="CW152" s="65">
        <v>0.62820564516129029</v>
      </c>
      <c r="CX152" s="65">
        <v>0.66158415841584173</v>
      </c>
      <c r="CY152" s="65">
        <v>0.8005769319727627</v>
      </c>
      <c r="CZ152" s="65">
        <v>1.3929818060353671</v>
      </c>
      <c r="DA152" s="65">
        <v>1.1299999999999999</v>
      </c>
      <c r="DB152" s="65">
        <v>20.437230603877232</v>
      </c>
      <c r="DC152" s="65">
        <v>1.4759074081445802</v>
      </c>
      <c r="DD152" s="65">
        <v>8.5524342183830253</v>
      </c>
      <c r="DE152" s="65">
        <v>2.0833713189840739</v>
      </c>
      <c r="DF152" s="65">
        <v>11.733259065417736</v>
      </c>
      <c r="DG152" s="65">
        <v>6.4224523360027002</v>
      </c>
      <c r="DH152" s="65">
        <v>7.9670020144348328</v>
      </c>
      <c r="DI152" s="65">
        <v>29</v>
      </c>
      <c r="DJ152" s="65">
        <v>6.5</v>
      </c>
      <c r="DK152" s="65">
        <v>19.542992714800924</v>
      </c>
      <c r="DL152" s="65">
        <v>1.3737590395802166</v>
      </c>
      <c r="DM152" s="65">
        <v>9.5873671350030545</v>
      </c>
      <c r="DN152" s="65">
        <v>63.75</v>
      </c>
      <c r="DO152" s="42"/>
    </row>
    <row r="153" spans="2:119">
      <c r="B153" s="23"/>
      <c r="C153" s="42">
        <v>70</v>
      </c>
      <c r="D153" s="64">
        <f t="shared" si="4"/>
        <v>70.200599999999994</v>
      </c>
      <c r="E153" s="42">
        <v>2006</v>
      </c>
      <c r="F153" s="65">
        <v>93.186954800217421</v>
      </c>
      <c r="G153" s="65">
        <v>79.121278140885991</v>
      </c>
      <c r="H153" s="65">
        <v>2.8808333333333329</v>
      </c>
      <c r="I153" s="65">
        <v>18.84</v>
      </c>
      <c r="J153" s="65">
        <v>15.9</v>
      </c>
      <c r="K153" s="65">
        <v>22</v>
      </c>
      <c r="L153" s="65">
        <v>19.87</v>
      </c>
      <c r="M153" s="65">
        <v>15.088785046728972</v>
      </c>
      <c r="N153" s="65">
        <v>47.018691588785046</v>
      </c>
      <c r="O153" s="65">
        <v>23.13</v>
      </c>
      <c r="P153" s="65">
        <v>16.400000000000002</v>
      </c>
      <c r="Q153" s="65">
        <v>90</v>
      </c>
      <c r="R153" s="65">
        <v>28</v>
      </c>
      <c r="S153" s="65">
        <v>22.71</v>
      </c>
      <c r="T153" s="65">
        <v>17.8</v>
      </c>
      <c r="U153" s="65">
        <v>34</v>
      </c>
      <c r="V153" s="65">
        <v>19.514349966622188</v>
      </c>
      <c r="W153" s="65">
        <v>21.3</v>
      </c>
      <c r="X153" s="66">
        <v>1200</v>
      </c>
      <c r="Y153" s="65">
        <v>14.4</v>
      </c>
      <c r="Z153" s="65">
        <v>15</v>
      </c>
      <c r="AA153" s="65">
        <v>0.9</v>
      </c>
      <c r="AB153" s="65">
        <v>14.5</v>
      </c>
      <c r="AC153" s="65">
        <v>15</v>
      </c>
      <c r="AD153" s="65">
        <v>1.2</v>
      </c>
      <c r="AE153" s="65">
        <v>13</v>
      </c>
      <c r="AF153" s="65">
        <v>17</v>
      </c>
      <c r="AG153" s="65">
        <v>1</v>
      </c>
      <c r="AH153" s="65">
        <v>12.8</v>
      </c>
      <c r="AI153" s="65">
        <v>15</v>
      </c>
      <c r="AJ153" s="65">
        <v>0.8</v>
      </c>
      <c r="AK153" s="65">
        <v>14.099999999999998</v>
      </c>
      <c r="AL153" s="65">
        <v>10.25</v>
      </c>
      <c r="AM153" s="65">
        <v>0.74999999999999989</v>
      </c>
      <c r="AN153" s="65">
        <v>9.7399999999999949</v>
      </c>
      <c r="AO153" s="65">
        <v>7.0750000000000011</v>
      </c>
      <c r="AP153" s="65">
        <v>4.37</v>
      </c>
      <c r="AQ153" s="65">
        <v>4.7300000000000004</v>
      </c>
      <c r="AR153" s="65">
        <v>9.32</v>
      </c>
      <c r="AS153" s="65">
        <v>4.93</v>
      </c>
      <c r="AT153" s="65">
        <v>5.25</v>
      </c>
      <c r="AU153" s="65">
        <v>5.05</v>
      </c>
      <c r="AV153" s="65">
        <v>5.67</v>
      </c>
      <c r="AW153" s="65">
        <v>8.83</v>
      </c>
      <c r="AX153" s="65">
        <v>5.6121770525544061</v>
      </c>
      <c r="AY153" s="65">
        <v>8.603378557246856</v>
      </c>
      <c r="AZ153" s="65">
        <v>11.17</v>
      </c>
      <c r="BA153" s="65">
        <v>13.4</v>
      </c>
      <c r="BB153" s="65"/>
      <c r="BC153" s="65"/>
      <c r="BD153" s="65"/>
      <c r="BE153" s="65">
        <v>7.0260613880476424</v>
      </c>
      <c r="BF153" s="65">
        <v>7.5013503278633484</v>
      </c>
      <c r="BG153" s="65">
        <v>12.246111111111109</v>
      </c>
      <c r="BH153" s="65">
        <v>5.3996862324940373</v>
      </c>
      <c r="BI153" s="65">
        <v>8.93</v>
      </c>
      <c r="BJ153" s="65">
        <v>5.2912903225808385</v>
      </c>
      <c r="BK153" s="65">
        <v>9</v>
      </c>
      <c r="BL153" s="65">
        <v>9.2756735876388223</v>
      </c>
      <c r="BM153" s="65">
        <v>10.62</v>
      </c>
      <c r="BN153" s="65">
        <v>10.55</v>
      </c>
      <c r="BO153" s="65">
        <v>13.695204492638824</v>
      </c>
      <c r="BP153" s="65">
        <v>10.912893955473349</v>
      </c>
      <c r="BQ153" s="65">
        <v>11.39</v>
      </c>
      <c r="BR153" s="65">
        <v>12.25</v>
      </c>
      <c r="BS153" s="65">
        <v>11.64</v>
      </c>
      <c r="BT153" s="65">
        <v>11.66</v>
      </c>
      <c r="BU153" s="65">
        <v>10.4</v>
      </c>
      <c r="BV153" s="65">
        <v>10.808038587272288</v>
      </c>
      <c r="BW153" s="65">
        <v>9.56</v>
      </c>
      <c r="BX153" s="65">
        <v>3</v>
      </c>
      <c r="BY153" s="65">
        <v>1.07</v>
      </c>
      <c r="BZ153" s="65">
        <v>0.48</v>
      </c>
      <c r="CA153" s="65">
        <v>7.98</v>
      </c>
      <c r="CB153" s="65">
        <v>8.27</v>
      </c>
      <c r="CC153" s="65">
        <v>8.84</v>
      </c>
      <c r="CD153" s="65">
        <v>10.17</v>
      </c>
      <c r="CE153" s="65">
        <v>10.94225806451613</v>
      </c>
      <c r="CF153" s="65">
        <v>0.60727785537932377</v>
      </c>
      <c r="CG153" s="65" t="s">
        <v>202</v>
      </c>
      <c r="CH153" s="65">
        <v>55</v>
      </c>
      <c r="CI153" s="65" t="s">
        <v>202</v>
      </c>
      <c r="CJ153" s="65">
        <v>3.33</v>
      </c>
      <c r="CK153" s="65">
        <v>7.6744468313641114</v>
      </c>
      <c r="CL153" s="65">
        <v>1.2853894970411126</v>
      </c>
      <c r="CM153" s="65">
        <v>16.198749999999997</v>
      </c>
      <c r="CN153" s="65">
        <v>27.79</v>
      </c>
      <c r="CO153" s="65">
        <v>8</v>
      </c>
      <c r="CP153" s="65">
        <v>6.01</v>
      </c>
      <c r="CQ153" s="65">
        <v>3.58</v>
      </c>
      <c r="CR153" s="65">
        <v>1.37</v>
      </c>
      <c r="CS153" s="65">
        <v>0.35</v>
      </c>
      <c r="CT153" s="65">
        <v>0.42</v>
      </c>
      <c r="CU153" s="65">
        <v>0.91003546538556213</v>
      </c>
      <c r="CV153" s="65">
        <v>0.33</v>
      </c>
      <c r="CW153" s="65">
        <v>0.64564516129032246</v>
      </c>
      <c r="CX153" s="65">
        <v>0.66594059405940598</v>
      </c>
      <c r="CY153" s="65">
        <v>0.81271964356503179</v>
      </c>
      <c r="CZ153" s="65">
        <v>1.4218636287721047</v>
      </c>
      <c r="DA153" s="65">
        <v>1.19</v>
      </c>
      <c r="DB153" s="65">
        <v>20.6020516699176</v>
      </c>
      <c r="DC153" s="65">
        <v>1.5133036105250588</v>
      </c>
      <c r="DD153" s="65">
        <v>8.2023147963854939</v>
      </c>
      <c r="DE153" s="65">
        <v>3.05</v>
      </c>
      <c r="DF153" s="65">
        <v>16.3</v>
      </c>
      <c r="DG153" s="65">
        <v>7.1495007535492565</v>
      </c>
      <c r="DH153" s="65">
        <v>7.3151619401402685</v>
      </c>
      <c r="DI153" s="65">
        <v>32.659999999999997</v>
      </c>
      <c r="DJ153" s="65">
        <v>8</v>
      </c>
      <c r="DK153" s="65">
        <v>30</v>
      </c>
      <c r="DL153" s="65">
        <v>1.38</v>
      </c>
      <c r="DM153" s="65">
        <v>9.9747281612706171</v>
      </c>
      <c r="DN153" s="65">
        <v>61.019666925443069</v>
      </c>
      <c r="DO153" s="42"/>
    </row>
    <row r="154" spans="2:119">
      <c r="B154" s="23"/>
      <c r="C154" s="42">
        <v>70</v>
      </c>
      <c r="D154" s="64">
        <f t="shared" si="4"/>
        <v>70.200699999999998</v>
      </c>
      <c r="E154" s="42">
        <v>2007</v>
      </c>
      <c r="F154" s="65">
        <v>95.519124876726764</v>
      </c>
      <c r="G154" s="65">
        <v>83.297022512708779</v>
      </c>
      <c r="H154" s="65">
        <v>2.8546666666666667</v>
      </c>
      <c r="I154" s="65">
        <v>19.28</v>
      </c>
      <c r="J154" s="65">
        <v>16.400000000000002</v>
      </c>
      <c r="K154" s="65">
        <v>21</v>
      </c>
      <c r="L154" s="65">
        <v>20.53</v>
      </c>
      <c r="M154" s="65">
        <v>17.8</v>
      </c>
      <c r="N154" s="65">
        <v>41</v>
      </c>
      <c r="O154" s="65">
        <v>23.4</v>
      </c>
      <c r="P154" s="65">
        <v>13.700000000000001</v>
      </c>
      <c r="Q154" s="65">
        <v>80</v>
      </c>
      <c r="R154" s="65">
        <v>25</v>
      </c>
      <c r="S154" s="65">
        <v>23.33</v>
      </c>
      <c r="T154" s="65">
        <v>17.8</v>
      </c>
      <c r="U154" s="65">
        <v>39</v>
      </c>
      <c r="V154" s="65">
        <v>19.566233311081469</v>
      </c>
      <c r="W154" s="65">
        <v>19.8</v>
      </c>
      <c r="X154" s="66">
        <v>1400</v>
      </c>
      <c r="Y154" s="65">
        <v>15.5</v>
      </c>
      <c r="Z154" s="65">
        <v>19</v>
      </c>
      <c r="AA154" s="65">
        <v>1.5</v>
      </c>
      <c r="AB154" s="65">
        <v>14.6</v>
      </c>
      <c r="AC154" s="65">
        <v>17</v>
      </c>
      <c r="AD154" s="65">
        <v>1.8</v>
      </c>
      <c r="AE154" s="65">
        <v>14.1</v>
      </c>
      <c r="AF154" s="65">
        <v>20</v>
      </c>
      <c r="AG154" s="65">
        <v>1.3</v>
      </c>
      <c r="AH154" s="65">
        <v>13.7</v>
      </c>
      <c r="AI154" s="65">
        <v>19</v>
      </c>
      <c r="AJ154" s="65">
        <v>1.3</v>
      </c>
      <c r="AK154" s="65">
        <v>15.199999999999996</v>
      </c>
      <c r="AL154" s="65">
        <v>10.5</v>
      </c>
      <c r="AM154" s="65">
        <v>0.90000000000000013</v>
      </c>
      <c r="AN154" s="65">
        <v>10.829999999999998</v>
      </c>
      <c r="AO154" s="65">
        <v>6.15</v>
      </c>
      <c r="AP154" s="65">
        <v>4.3899999999999997</v>
      </c>
      <c r="AQ154" s="65">
        <v>4.79</v>
      </c>
      <c r="AR154" s="65">
        <v>10.44</v>
      </c>
      <c r="AS154" s="65">
        <v>4.8</v>
      </c>
      <c r="AT154" s="65">
        <v>6.5</v>
      </c>
      <c r="AU154" s="65">
        <v>4.97</v>
      </c>
      <c r="AV154" s="65">
        <v>6.75</v>
      </c>
      <c r="AW154" s="65">
        <v>9.4499999999999993</v>
      </c>
      <c r="AX154" s="65">
        <v>5.6121770525544115</v>
      </c>
      <c r="AY154" s="65">
        <v>8.8991032428855039</v>
      </c>
      <c r="AZ154" s="65">
        <v>11.57</v>
      </c>
      <c r="BA154" s="65">
        <v>15.33</v>
      </c>
      <c r="BB154" s="65"/>
      <c r="BC154" s="65"/>
      <c r="BD154" s="65"/>
      <c r="BE154" s="65">
        <v>7.3761619810889005</v>
      </c>
      <c r="BF154" s="65">
        <v>7.8909002185755659</v>
      </c>
      <c r="BG154" s="65">
        <v>12.387407407407403</v>
      </c>
      <c r="BH154" s="65">
        <v>5.3996862324940338</v>
      </c>
      <c r="BI154" s="65">
        <v>8.8000000000000007</v>
      </c>
      <c r="BJ154" s="65">
        <v>5.2912903225808421</v>
      </c>
      <c r="BK154" s="65">
        <v>11.08</v>
      </c>
      <c r="BL154" s="65">
        <v>11</v>
      </c>
      <c r="BM154" s="65">
        <v>11.14</v>
      </c>
      <c r="BN154" s="65">
        <v>11.26</v>
      </c>
      <c r="BO154" s="65">
        <v>14.395553309275266</v>
      </c>
      <c r="BP154" s="65">
        <v>11.33</v>
      </c>
      <c r="BQ154" s="65">
        <v>12.53</v>
      </c>
      <c r="BR154" s="65">
        <v>13</v>
      </c>
      <c r="BS154" s="65">
        <v>12.27</v>
      </c>
      <c r="BT154" s="65">
        <v>12.5</v>
      </c>
      <c r="BU154" s="65">
        <v>10.35</v>
      </c>
      <c r="BV154" s="65">
        <v>10.892837148449045</v>
      </c>
      <c r="BW154" s="65">
        <v>10.87</v>
      </c>
      <c r="BX154" s="65">
        <v>3.44</v>
      </c>
      <c r="BY154" s="65">
        <v>0.73</v>
      </c>
      <c r="BZ154" s="65">
        <v>0.92</v>
      </c>
      <c r="CA154" s="65">
        <v>9.07</v>
      </c>
      <c r="CB154" s="65">
        <v>9.5399999999999991</v>
      </c>
      <c r="CC154" s="65">
        <v>8.8800000000000008</v>
      </c>
      <c r="CD154" s="65">
        <v>10.44</v>
      </c>
      <c r="CE154" s="65">
        <v>11.198064516129033</v>
      </c>
      <c r="CF154" s="65">
        <v>0.68603855491789456</v>
      </c>
      <c r="CG154" s="65" t="s">
        <v>202</v>
      </c>
      <c r="CH154" s="65">
        <v>56.25</v>
      </c>
      <c r="CI154" s="65" t="s">
        <v>202</v>
      </c>
      <c r="CJ154" s="65">
        <v>4.2</v>
      </c>
      <c r="CK154" s="65">
        <v>7.9202792696025668</v>
      </c>
      <c r="CL154" s="65">
        <v>1.59</v>
      </c>
      <c r="CM154" s="65">
        <v>16.25</v>
      </c>
      <c r="CN154" s="65">
        <v>30.237031159566591</v>
      </c>
      <c r="CO154" s="65">
        <v>6.06</v>
      </c>
      <c r="CP154" s="65">
        <v>6.14</v>
      </c>
      <c r="CQ154" s="65">
        <v>4.1795024869576674</v>
      </c>
      <c r="CR154" s="65">
        <v>1.483149606299214</v>
      </c>
      <c r="CS154" s="65">
        <v>0.47</v>
      </c>
      <c r="CT154" s="65">
        <v>0.41875000000000001</v>
      </c>
      <c r="CU154" s="65">
        <v>0.91003541504189445</v>
      </c>
      <c r="CV154" s="65">
        <v>0.43</v>
      </c>
      <c r="CW154" s="65">
        <v>0.66695564516129036</v>
      </c>
      <c r="CX154" s="65">
        <v>0.52</v>
      </c>
      <c r="CY154" s="65">
        <v>0.81894182050484898</v>
      </c>
      <c r="CZ154" s="65">
        <v>1.4411181772632631</v>
      </c>
      <c r="DA154" s="65">
        <v>0.8</v>
      </c>
      <c r="DB154" s="65">
        <v>20.480976075793162</v>
      </c>
      <c r="DC154" s="65">
        <v>1.4973070339556545</v>
      </c>
      <c r="DD154" s="65">
        <v>7.1068249671589516</v>
      </c>
      <c r="DE154" s="65">
        <v>2.465309822155425</v>
      </c>
      <c r="DF154" s="65">
        <v>12.940074066230776</v>
      </c>
      <c r="DG154" s="65">
        <v>7.6358003014196996</v>
      </c>
      <c r="DH154" s="65">
        <v>6.3860647760561076</v>
      </c>
      <c r="DI154" s="65">
        <v>34.17</v>
      </c>
      <c r="DJ154" s="65">
        <v>6.3</v>
      </c>
      <c r="DK154" s="65">
        <v>20.422051997890694</v>
      </c>
      <c r="DL154" s="65">
        <v>1.8188394930085523</v>
      </c>
      <c r="DM154" s="65">
        <v>8.77</v>
      </c>
      <c r="DN154" s="65">
        <v>73.33</v>
      </c>
      <c r="DO154" s="42"/>
    </row>
    <row r="155" spans="2:119">
      <c r="B155" s="23"/>
      <c r="C155" s="42">
        <v>70</v>
      </c>
      <c r="D155" s="64">
        <f t="shared" si="4"/>
        <v>70.200800000000001</v>
      </c>
      <c r="E155" s="42">
        <v>2008</v>
      </c>
      <c r="F155" s="65">
        <v>98.434398955282248</v>
      </c>
      <c r="G155" s="65">
        <v>90.813362381989833</v>
      </c>
      <c r="H155" s="65">
        <v>4.3689999999999998</v>
      </c>
      <c r="I155" s="65">
        <v>23.54</v>
      </c>
      <c r="J155" s="65">
        <v>21.8</v>
      </c>
      <c r="K155" s="65">
        <v>21</v>
      </c>
      <c r="L155" s="65">
        <v>27.15</v>
      </c>
      <c r="M155" s="65">
        <v>19.015887850467291</v>
      </c>
      <c r="N155" s="65">
        <v>36.80685358255451</v>
      </c>
      <c r="O155" s="65">
        <v>28.14</v>
      </c>
      <c r="P155" s="65">
        <v>13.871428571428574</v>
      </c>
      <c r="Q155" s="65">
        <v>81.571428571428569</v>
      </c>
      <c r="R155" s="65">
        <v>23</v>
      </c>
      <c r="S155" s="65">
        <v>26.65</v>
      </c>
      <c r="T155" s="65">
        <v>18.164814814814818</v>
      </c>
      <c r="U155" s="65">
        <v>30.962962962962962</v>
      </c>
      <c r="V155" s="65">
        <v>19.566233311081476</v>
      </c>
      <c r="W155" s="65">
        <v>26.5</v>
      </c>
      <c r="X155" s="66">
        <v>1800</v>
      </c>
      <c r="Y155" s="65">
        <v>18.899999999999999</v>
      </c>
      <c r="Z155" s="65">
        <v>15</v>
      </c>
      <c r="AA155" s="65">
        <v>3.2</v>
      </c>
      <c r="AB155" s="65">
        <v>19.600000000000001</v>
      </c>
      <c r="AC155" s="65">
        <v>15</v>
      </c>
      <c r="AD155" s="65">
        <v>2.1</v>
      </c>
      <c r="AE155" s="65">
        <v>18.2</v>
      </c>
      <c r="AF155" s="65">
        <v>18</v>
      </c>
      <c r="AG155" s="65">
        <v>3.8</v>
      </c>
      <c r="AH155" s="65">
        <v>18.2</v>
      </c>
      <c r="AI155" s="65">
        <v>16</v>
      </c>
      <c r="AJ155" s="65">
        <v>3.1</v>
      </c>
      <c r="AK155" s="65">
        <v>16.3</v>
      </c>
      <c r="AL155" s="65">
        <v>10.75</v>
      </c>
      <c r="AM155" s="65">
        <v>1.0500000000000003</v>
      </c>
      <c r="AN155" s="65">
        <v>11.92</v>
      </c>
      <c r="AO155" s="65">
        <v>6.4099999999999984</v>
      </c>
      <c r="AP155" s="65">
        <v>5.38</v>
      </c>
      <c r="AQ155" s="65">
        <v>5.45</v>
      </c>
      <c r="AR155" s="65">
        <v>12.47</v>
      </c>
      <c r="AS155" s="65">
        <v>5.45</v>
      </c>
      <c r="AT155" s="65">
        <v>8.07</v>
      </c>
      <c r="AU155" s="65">
        <v>5.61</v>
      </c>
      <c r="AV155" s="65">
        <v>8.6300000000000008</v>
      </c>
      <c r="AW155" s="65">
        <v>12.21</v>
      </c>
      <c r="AX155" s="65">
        <v>5.612177052554415</v>
      </c>
      <c r="AY155" s="65">
        <v>9.2786896095301081</v>
      </c>
      <c r="AZ155" s="65">
        <v>15.2</v>
      </c>
      <c r="BA155" s="65">
        <v>19.25</v>
      </c>
      <c r="BB155" s="65"/>
      <c r="BC155" s="65"/>
      <c r="BD155" s="65"/>
      <c r="BE155" s="65">
        <v>7.2574748517396852</v>
      </c>
      <c r="BF155" s="65">
        <v>8.2804501092877825</v>
      </c>
      <c r="BG155" s="65">
        <v>12.528703703703703</v>
      </c>
      <c r="BH155" s="65">
        <v>5.3996862324940338</v>
      </c>
      <c r="BI155" s="65">
        <v>10.94</v>
      </c>
      <c r="BJ155" s="65">
        <v>5.2912903225808448</v>
      </c>
      <c r="BK155" s="65">
        <v>13.67</v>
      </c>
      <c r="BL155" s="65">
        <v>12</v>
      </c>
      <c r="BM155" s="65">
        <v>13.12</v>
      </c>
      <c r="BN155" s="65">
        <v>13.05</v>
      </c>
      <c r="BO155" s="65">
        <v>14.576834336144021</v>
      </c>
      <c r="BP155" s="65">
        <v>10.886666666666668</v>
      </c>
      <c r="BQ155" s="65">
        <v>14.16</v>
      </c>
      <c r="BR155" s="65">
        <v>13.7</v>
      </c>
      <c r="BS155" s="65">
        <v>13.52</v>
      </c>
      <c r="BT155" s="65">
        <v>13.78</v>
      </c>
      <c r="BU155" s="65">
        <v>10.99</v>
      </c>
      <c r="BV155" s="65">
        <v>11.027927621532909</v>
      </c>
      <c r="BW155" s="65">
        <v>10.59</v>
      </c>
      <c r="BX155" s="65">
        <v>3.6412499999999999</v>
      </c>
      <c r="BY155" s="65">
        <v>0.83</v>
      </c>
      <c r="BZ155" s="65">
        <v>0.91</v>
      </c>
      <c r="CA155" s="65">
        <v>9.77</v>
      </c>
      <c r="CB155" s="65">
        <v>10.47</v>
      </c>
      <c r="CC155" s="65">
        <v>10.17</v>
      </c>
      <c r="CD155" s="65">
        <v>10.050000000000001</v>
      </c>
      <c r="CE155" s="65">
        <v>11.342258064516129</v>
      </c>
      <c r="CF155" s="65">
        <v>0.79103058396383263</v>
      </c>
      <c r="CG155" s="65" t="s">
        <v>202</v>
      </c>
      <c r="CH155" s="65">
        <v>58.33</v>
      </c>
      <c r="CI155" s="65" t="s">
        <v>202</v>
      </c>
      <c r="CJ155" s="65">
        <v>3.25</v>
      </c>
      <c r="CK155" s="65">
        <v>8.0841675617615394</v>
      </c>
      <c r="CL155" s="65">
        <v>1.5089917124819336</v>
      </c>
      <c r="CM155" s="65">
        <v>15.34</v>
      </c>
      <c r="CN155" s="65">
        <v>32.285492187017802</v>
      </c>
      <c r="CO155" s="65">
        <v>7.54</v>
      </c>
      <c r="CP155" s="65">
        <v>6.79</v>
      </c>
      <c r="CQ155" s="65">
        <v>4.4796683246384452</v>
      </c>
      <c r="CR155" s="65">
        <v>1.4831496062992144</v>
      </c>
      <c r="CS155" s="65">
        <v>0.43</v>
      </c>
      <c r="CT155" s="65">
        <v>0.47</v>
      </c>
      <c r="CU155" s="65">
        <v>0.91003538699026287</v>
      </c>
      <c r="CV155" s="65">
        <v>0.4</v>
      </c>
      <c r="CW155" s="65">
        <v>0.73</v>
      </c>
      <c r="CX155" s="65">
        <v>0.56999999999999995</v>
      </c>
      <c r="CY155" s="65">
        <v>0.8135767282019396</v>
      </c>
      <c r="CZ155" s="65">
        <v>1.4507454515088429</v>
      </c>
      <c r="DA155" s="65">
        <v>1.4</v>
      </c>
      <c r="DB155" s="65">
        <v>20.142390430317267</v>
      </c>
      <c r="DC155" s="65">
        <v>1.4889228135822616</v>
      </c>
      <c r="DD155" s="65">
        <v>6.8227299868635809</v>
      </c>
      <c r="DE155" s="65">
        <v>2.3843742349015504</v>
      </c>
      <c r="DF155" s="65">
        <v>12.26859259035165</v>
      </c>
      <c r="DG155" s="65">
        <v>7.8672002009464634</v>
      </c>
      <c r="DH155" s="65">
        <v>6.3573765173707359</v>
      </c>
      <c r="DI155" s="65">
        <v>32.83</v>
      </c>
      <c r="DJ155" s="65">
        <v>8.4</v>
      </c>
      <c r="DK155" s="65">
        <v>23.158269499209009</v>
      </c>
      <c r="DL155" s="65">
        <v>1.835814809878207</v>
      </c>
      <c r="DM155" s="65">
        <v>11</v>
      </c>
      <c r="DN155" s="65">
        <v>77.170629633737178</v>
      </c>
      <c r="DO155" s="42"/>
    </row>
    <row r="156" spans="2:119">
      <c r="B156" s="23"/>
      <c r="C156" s="67">
        <v>70</v>
      </c>
      <c r="D156" s="64">
        <f t="shared" si="4"/>
        <v>70.200900000000004</v>
      </c>
      <c r="E156" s="67">
        <v>2009</v>
      </c>
      <c r="F156" s="68">
        <v>98.372916036466748</v>
      </c>
      <c r="G156" s="68">
        <v>96.804647785039933</v>
      </c>
      <c r="H156" s="68">
        <v>2.4626666666666668</v>
      </c>
      <c r="I156" s="68">
        <v>22.32</v>
      </c>
      <c r="J156" s="68">
        <v>19.8</v>
      </c>
      <c r="K156" s="68">
        <v>22</v>
      </c>
      <c r="L156" s="68">
        <v>23.41</v>
      </c>
      <c r="M156" s="68">
        <v>19.936915887850468</v>
      </c>
      <c r="N156" s="68">
        <v>34.355140186915882</v>
      </c>
      <c r="O156" s="68">
        <v>26.08</v>
      </c>
      <c r="P156" s="68">
        <v>11.4</v>
      </c>
      <c r="Q156" s="68">
        <v>90</v>
      </c>
      <c r="R156" s="68">
        <v>28</v>
      </c>
      <c r="S156" s="68">
        <v>26.08</v>
      </c>
      <c r="T156" s="68">
        <v>16.7</v>
      </c>
      <c r="U156" s="68">
        <v>33</v>
      </c>
      <c r="V156" s="68">
        <v>19.566233311081476</v>
      </c>
      <c r="W156" s="68">
        <v>27.400000000000002</v>
      </c>
      <c r="X156" s="69">
        <v>1900</v>
      </c>
      <c r="Y156" s="68">
        <v>17.8</v>
      </c>
      <c r="Z156" s="68">
        <v>15</v>
      </c>
      <c r="AA156" s="68">
        <v>1.6</v>
      </c>
      <c r="AB156" s="68">
        <v>19.399999999999999</v>
      </c>
      <c r="AC156" s="68">
        <v>19</v>
      </c>
      <c r="AD156" s="68">
        <v>1.8</v>
      </c>
      <c r="AE156" s="68">
        <v>15.5</v>
      </c>
      <c r="AF156" s="68">
        <v>18</v>
      </c>
      <c r="AG156" s="68">
        <v>1</v>
      </c>
      <c r="AH156" s="68">
        <v>15.7</v>
      </c>
      <c r="AI156" s="68">
        <v>17</v>
      </c>
      <c r="AJ156" s="68">
        <v>1.3</v>
      </c>
      <c r="AK156" s="68">
        <v>16.3</v>
      </c>
      <c r="AL156" s="68">
        <v>11</v>
      </c>
      <c r="AM156" s="68">
        <v>1.2</v>
      </c>
      <c r="AN156" s="68">
        <v>13</v>
      </c>
      <c r="AO156" s="68">
        <v>6.67</v>
      </c>
      <c r="AP156" s="68">
        <v>5.22</v>
      </c>
      <c r="AQ156" s="68">
        <v>5.48</v>
      </c>
      <c r="AR156" s="68">
        <v>12.51</v>
      </c>
      <c r="AS156" s="68">
        <v>5.59</v>
      </c>
      <c r="AT156" s="68">
        <v>9.56</v>
      </c>
      <c r="AU156" s="68">
        <v>5.59</v>
      </c>
      <c r="AV156" s="68">
        <v>9.2899999999999991</v>
      </c>
      <c r="AW156" s="68">
        <v>11.64</v>
      </c>
      <c r="AX156" s="68">
        <v>5.612177052554415</v>
      </c>
      <c r="AY156" s="68">
        <v>9.3765172071475806</v>
      </c>
      <c r="AZ156" s="68">
        <v>11.755760869565217</v>
      </c>
      <c r="BA156" s="68">
        <v>15.836118421052628</v>
      </c>
      <c r="BB156" s="68"/>
      <c r="BC156" s="68"/>
      <c r="BD156" s="68"/>
      <c r="BE156" s="68">
        <v>6.67</v>
      </c>
      <c r="BF156" s="68">
        <v>8.67</v>
      </c>
      <c r="BG156" s="68">
        <v>12.67</v>
      </c>
      <c r="BH156" s="68">
        <v>5.3996862324940338</v>
      </c>
      <c r="BI156" s="68">
        <v>10.7</v>
      </c>
      <c r="BJ156" s="68">
        <v>5.2912903225808456</v>
      </c>
      <c r="BK156" s="68">
        <v>12.17</v>
      </c>
      <c r="BL156" s="68">
        <v>11.951274746499276</v>
      </c>
      <c r="BM156" s="68">
        <v>12.86</v>
      </c>
      <c r="BN156" s="68">
        <v>12.1</v>
      </c>
      <c r="BO156" s="68">
        <v>14.816733734457609</v>
      </c>
      <c r="BP156" s="68">
        <v>10.886666666666668</v>
      </c>
      <c r="BQ156" s="68">
        <v>13.46</v>
      </c>
      <c r="BR156" s="68">
        <v>14.3</v>
      </c>
      <c r="BS156" s="68">
        <v>13.59</v>
      </c>
      <c r="BT156" s="68">
        <v>13.16</v>
      </c>
      <c r="BU156" s="68">
        <v>10.94</v>
      </c>
      <c r="BV156" s="68">
        <v>11.110945716149683</v>
      </c>
      <c r="BW156" s="68">
        <v>11.27</v>
      </c>
      <c r="BX156" s="68">
        <v>3.63</v>
      </c>
      <c r="BY156" s="68">
        <v>0.79909830462127418</v>
      </c>
      <c r="BZ156" s="68">
        <v>0.86</v>
      </c>
      <c r="CA156" s="68">
        <v>9.5399999999999991</v>
      </c>
      <c r="CB156" s="68">
        <v>10.38</v>
      </c>
      <c r="CC156" s="68">
        <v>9.2899999999999991</v>
      </c>
      <c r="CD156" s="68">
        <v>11.54</v>
      </c>
      <c r="CE156" s="68">
        <v>7.5</v>
      </c>
      <c r="CF156" s="68">
        <v>0.83220611679276646</v>
      </c>
      <c r="CG156" s="68" t="s">
        <v>202</v>
      </c>
      <c r="CH156" s="68">
        <v>58.165242945822854</v>
      </c>
      <c r="CI156" s="68" t="s">
        <v>202</v>
      </c>
      <c r="CJ156" s="68">
        <v>5.5</v>
      </c>
      <c r="CK156" s="68">
        <v>8.1661117078410257</v>
      </c>
      <c r="CL156" s="68">
        <v>1.6455966849927735</v>
      </c>
      <c r="CM156" s="68">
        <v>18.024000000000001</v>
      </c>
      <c r="CN156" s="68">
        <v>34.524333997017074</v>
      </c>
      <c r="CO156" s="68">
        <v>6.9696669980119283</v>
      </c>
      <c r="CP156" s="68">
        <v>6.68</v>
      </c>
      <c r="CQ156" s="68">
        <v>5.08</v>
      </c>
      <c r="CR156" s="68">
        <v>1.4831496062992144</v>
      </c>
      <c r="CS156" s="68">
        <v>0.41</v>
      </c>
      <c r="CT156" s="68">
        <v>0.4</v>
      </c>
      <c r="CU156" s="68">
        <v>0.91003538044623755</v>
      </c>
      <c r="CV156" s="68">
        <v>0.35</v>
      </c>
      <c r="CW156" s="68">
        <v>0.65400000000000003</v>
      </c>
      <c r="CX156" s="68">
        <v>0.71750000000000003</v>
      </c>
      <c r="CY156" s="68">
        <v>0.80905115213462653</v>
      </c>
      <c r="CZ156" s="68">
        <v>1.4507454515088432</v>
      </c>
      <c r="DA156" s="68">
        <v>1.35</v>
      </c>
      <c r="DB156" s="68">
        <v>20.094926953544842</v>
      </c>
      <c r="DC156" s="68">
        <v>1.4926152090548412</v>
      </c>
      <c r="DD156" s="68">
        <v>6.6484866579090554</v>
      </c>
      <c r="DE156" s="68">
        <v>2.2400000000000002</v>
      </c>
      <c r="DF156" s="68">
        <v>11.4</v>
      </c>
      <c r="DG156" s="68">
        <v>7.8672002009464617</v>
      </c>
      <c r="DH156" s="68">
        <v>6.3573765173707351</v>
      </c>
      <c r="DI156" s="68">
        <v>33.979999999999997</v>
      </c>
      <c r="DJ156" s="68">
        <v>6.6</v>
      </c>
      <c r="DK156" s="68">
        <v>32</v>
      </c>
      <c r="DL156" s="68">
        <v>1.55</v>
      </c>
      <c r="DM156" s="68">
        <v>12.89</v>
      </c>
      <c r="DN156" s="68">
        <v>91.67</v>
      </c>
      <c r="DO156" s="42"/>
    </row>
    <row r="157" spans="2:119">
      <c r="B157" s="23"/>
      <c r="C157" s="67">
        <v>70</v>
      </c>
      <c r="D157" s="64">
        <f t="shared" si="4"/>
        <v>70.201300000000003</v>
      </c>
      <c r="E157" s="67">
        <v>2013</v>
      </c>
      <c r="F157" s="68">
        <v>105.38268482732154</v>
      </c>
      <c r="G157" s="68">
        <v>114.54248366013071</v>
      </c>
      <c r="H157" s="68">
        <v>3.9103368333333335</v>
      </c>
      <c r="I157" s="68">
        <v>26.82</v>
      </c>
      <c r="J157" s="68">
        <v>23</v>
      </c>
      <c r="K157" s="68">
        <v>25</v>
      </c>
      <c r="L157" s="68">
        <v>27.39</v>
      </c>
      <c r="M157" s="68">
        <v>22.699999999999996</v>
      </c>
      <c r="N157" s="68">
        <v>47</v>
      </c>
      <c r="O157" s="68">
        <v>31.06</v>
      </c>
      <c r="P157" s="68">
        <v>17.600000000000001</v>
      </c>
      <c r="Q157" s="68">
        <v>120</v>
      </c>
      <c r="R157" s="68">
        <v>35.833333333333336</v>
      </c>
      <c r="S157" s="68">
        <v>29.54</v>
      </c>
      <c r="T157" s="68">
        <v>41.5</v>
      </c>
      <c r="U157" s="68">
        <v>37</v>
      </c>
      <c r="V157" s="68">
        <v>30.692000000000007</v>
      </c>
      <c r="W157" s="68">
        <v>24.566666666666659</v>
      </c>
      <c r="X157" s="69">
        <v>1700</v>
      </c>
      <c r="Y157" s="68">
        <v>19</v>
      </c>
      <c r="Z157" s="68">
        <v>17</v>
      </c>
      <c r="AA157" s="68">
        <v>2.2000000000000002</v>
      </c>
      <c r="AB157" s="68">
        <v>18.899999999999999</v>
      </c>
      <c r="AC157" s="68">
        <v>18</v>
      </c>
      <c r="AD157" s="68">
        <v>2.7</v>
      </c>
      <c r="AE157" s="68">
        <v>17.5</v>
      </c>
      <c r="AF157" s="68">
        <v>18</v>
      </c>
      <c r="AG157" s="68">
        <v>2.5</v>
      </c>
      <c r="AH157" s="68">
        <v>16.7</v>
      </c>
      <c r="AI157" s="68">
        <v>18</v>
      </c>
      <c r="AJ157" s="68">
        <v>2.5</v>
      </c>
      <c r="AK157" s="68">
        <v>21.3</v>
      </c>
      <c r="AL157" s="68">
        <v>22</v>
      </c>
      <c r="AM157" s="68">
        <v>1.6</v>
      </c>
      <c r="AN157" s="68">
        <v>10.19</v>
      </c>
      <c r="AO157" s="68">
        <v>10</v>
      </c>
      <c r="AP157" s="68">
        <v>6.07</v>
      </c>
      <c r="AQ157" s="68">
        <v>5.89</v>
      </c>
      <c r="AR157" s="68">
        <v>14.02</v>
      </c>
      <c r="AS157" s="68">
        <v>6.16</v>
      </c>
      <c r="AT157" s="68">
        <v>8.33</v>
      </c>
      <c r="AU157" s="68">
        <v>6.27</v>
      </c>
      <c r="AV157" s="68">
        <v>8.75</v>
      </c>
      <c r="AW157" s="68">
        <v>13.56</v>
      </c>
      <c r="AX157" s="68">
        <v>13.56</v>
      </c>
      <c r="AY157" s="68">
        <v>11.629999999999999</v>
      </c>
      <c r="AZ157" s="68">
        <v>13.83</v>
      </c>
      <c r="BA157" s="68">
        <v>21.5</v>
      </c>
      <c r="BB157" s="68"/>
      <c r="BC157" s="68"/>
      <c r="BD157" s="68"/>
      <c r="BE157" s="68">
        <v>8.82</v>
      </c>
      <c r="BF157" s="68">
        <v>8.25</v>
      </c>
      <c r="BG157" s="68">
        <v>13.67</v>
      </c>
      <c r="BH157" s="68">
        <v>8.25</v>
      </c>
      <c r="BI157" s="68">
        <v>12.11</v>
      </c>
      <c r="BJ157" s="68">
        <v>9.34</v>
      </c>
      <c r="BK157" s="68">
        <v>14.36</v>
      </c>
      <c r="BL157" s="68">
        <v>16</v>
      </c>
      <c r="BM157" s="68">
        <v>15.07</v>
      </c>
      <c r="BN157" s="68">
        <v>15.13</v>
      </c>
      <c r="BO157" s="68">
        <v>15.35</v>
      </c>
      <c r="BP157" s="68">
        <v>15.75</v>
      </c>
      <c r="BQ157" s="68">
        <v>15.61</v>
      </c>
      <c r="BR157" s="68">
        <v>15.36</v>
      </c>
      <c r="BS157" s="68">
        <v>14.95</v>
      </c>
      <c r="BT157" s="68">
        <v>15.17</v>
      </c>
      <c r="BU157" s="68">
        <v>11.25</v>
      </c>
      <c r="BV157" s="68">
        <v>10.92</v>
      </c>
      <c r="BW157" s="68">
        <v>12.52</v>
      </c>
      <c r="BX157" s="68">
        <v>5.81</v>
      </c>
      <c r="BY157" s="68">
        <v>1.46</v>
      </c>
      <c r="BZ157" s="68">
        <v>1.2250000000000001</v>
      </c>
      <c r="CA157" s="68">
        <v>9.4600000000000009</v>
      </c>
      <c r="CB157" s="68">
        <v>11.07</v>
      </c>
      <c r="CC157" s="68">
        <v>9.57</v>
      </c>
      <c r="CD157" s="68">
        <v>12.05</v>
      </c>
      <c r="CE157" s="68">
        <v>12.585000000000001</v>
      </c>
      <c r="CF157" s="68">
        <v>0.83</v>
      </c>
      <c r="CG157" s="68" t="s">
        <v>202</v>
      </c>
      <c r="CH157" s="70">
        <v>68.823052840434428</v>
      </c>
      <c r="CI157" s="68" t="s">
        <v>202</v>
      </c>
      <c r="CJ157" s="68">
        <v>5.3000000000000007</v>
      </c>
      <c r="CK157" s="68">
        <v>9.44</v>
      </c>
      <c r="CL157" s="68">
        <v>1.42</v>
      </c>
      <c r="CM157" s="68">
        <v>20.100000000000001</v>
      </c>
      <c r="CN157" s="68">
        <v>24</v>
      </c>
      <c r="CO157" s="68">
        <v>9.19</v>
      </c>
      <c r="CP157" s="68">
        <v>7.63</v>
      </c>
      <c r="CQ157" s="68">
        <v>5.57</v>
      </c>
      <c r="CR157" s="68">
        <v>2.2599999999999998</v>
      </c>
      <c r="CS157" s="68">
        <v>0.56999999999999995</v>
      </c>
      <c r="CT157" s="68">
        <v>0.35</v>
      </c>
      <c r="CU157" s="68">
        <v>0.69</v>
      </c>
      <c r="CV157" s="68">
        <v>0.39</v>
      </c>
      <c r="CW157" s="68">
        <v>0.69</v>
      </c>
      <c r="CX157" s="68">
        <v>0.69</v>
      </c>
      <c r="CY157" s="68">
        <v>1.17</v>
      </c>
      <c r="CZ157" s="68">
        <v>1.8468461538461536</v>
      </c>
      <c r="DA157" s="68">
        <v>1.25</v>
      </c>
      <c r="DB157" s="70">
        <f>DB156</f>
        <v>20.094926953544842</v>
      </c>
      <c r="DC157" s="70">
        <f>DC156</f>
        <v>1.4926152090548412</v>
      </c>
      <c r="DD157" s="70">
        <f>DD156</f>
        <v>6.6484866579090554</v>
      </c>
      <c r="DE157" s="68">
        <v>2.2400000000000002</v>
      </c>
      <c r="DF157" s="68">
        <v>11.4</v>
      </c>
      <c r="DG157" s="70">
        <f>DG156</f>
        <v>7.8672002009464617</v>
      </c>
      <c r="DH157" s="70">
        <f>DH156</f>
        <v>6.3573765173707351</v>
      </c>
      <c r="DI157" s="68">
        <v>33.979999999999997</v>
      </c>
      <c r="DJ157" s="68">
        <v>6.6</v>
      </c>
      <c r="DK157" s="68">
        <v>32</v>
      </c>
      <c r="DL157" s="68">
        <v>1.55</v>
      </c>
      <c r="DM157" s="68">
        <v>11</v>
      </c>
      <c r="DN157" s="68">
        <v>86.67</v>
      </c>
      <c r="DO157" s="42"/>
    </row>
    <row r="158" spans="2:119">
      <c r="B158" s="23"/>
      <c r="C158" s="42">
        <v>80</v>
      </c>
      <c r="D158" s="64">
        <f t="shared" si="4"/>
        <v>80.198999999999998</v>
      </c>
      <c r="E158" s="42">
        <v>1990</v>
      </c>
      <c r="F158" s="65">
        <v>66.341299060295071</v>
      </c>
      <c r="G158" s="65">
        <v>43.572984749455337</v>
      </c>
      <c r="H158" s="65">
        <v>1.0866666666666667</v>
      </c>
      <c r="I158" s="65">
        <v>15.63</v>
      </c>
      <c r="J158" s="65">
        <v>11.4</v>
      </c>
      <c r="K158" s="65">
        <v>21</v>
      </c>
      <c r="L158" s="65">
        <v>16.8</v>
      </c>
      <c r="M158" s="65">
        <v>10.5</v>
      </c>
      <c r="N158" s="65">
        <v>57</v>
      </c>
      <c r="O158" s="65">
        <v>17.71</v>
      </c>
      <c r="P158" s="65">
        <v>7.0000000000000009</v>
      </c>
      <c r="Q158" s="65">
        <v>40</v>
      </c>
      <c r="R158" s="65">
        <v>19.347234814143242</v>
      </c>
      <c r="S158" s="65">
        <v>17.07</v>
      </c>
      <c r="T158" s="65">
        <v>12.745330915684498</v>
      </c>
      <c r="U158" s="65">
        <v>23.762466001813237</v>
      </c>
      <c r="V158" s="65">
        <v>17.110945142101784</v>
      </c>
      <c r="W158" s="65">
        <v>11</v>
      </c>
      <c r="X158" s="66">
        <v>768</v>
      </c>
      <c r="Y158" s="65">
        <v>10.8</v>
      </c>
      <c r="Z158" s="65">
        <v>10</v>
      </c>
      <c r="AA158" s="65">
        <v>1.1000000000000001</v>
      </c>
      <c r="AB158" s="65">
        <v>11.2</v>
      </c>
      <c r="AC158" s="65">
        <v>10</v>
      </c>
      <c r="AD158" s="65">
        <v>1.4</v>
      </c>
      <c r="AE158" s="65">
        <v>11.1</v>
      </c>
      <c r="AF158" s="65">
        <v>9</v>
      </c>
      <c r="AG158" s="65">
        <v>1.2</v>
      </c>
      <c r="AH158" s="65">
        <v>10.7</v>
      </c>
      <c r="AI158" s="65">
        <v>10</v>
      </c>
      <c r="AJ158" s="65">
        <v>1.4</v>
      </c>
      <c r="AK158" s="65">
        <v>11.5</v>
      </c>
      <c r="AL158" s="65">
        <v>10</v>
      </c>
      <c r="AM158" s="65">
        <v>1.5</v>
      </c>
      <c r="AN158" s="65">
        <v>5.3049999999999997</v>
      </c>
      <c r="AO158" s="65">
        <v>4.62</v>
      </c>
      <c r="AP158" s="65">
        <v>2.71</v>
      </c>
      <c r="AQ158" s="65">
        <v>2.88</v>
      </c>
      <c r="AR158" s="65">
        <v>4.37</v>
      </c>
      <c r="AS158" s="65">
        <v>3.1</v>
      </c>
      <c r="AT158" s="65">
        <v>5.5033333333333161</v>
      </c>
      <c r="AU158" s="65">
        <v>3.14</v>
      </c>
      <c r="AV158" s="65">
        <v>3.75</v>
      </c>
      <c r="AW158" s="65">
        <v>5.72</v>
      </c>
      <c r="AX158" s="65">
        <v>6.5354536276972439</v>
      </c>
      <c r="AY158" s="65">
        <v>6.87</v>
      </c>
      <c r="AZ158" s="65">
        <v>8.24</v>
      </c>
      <c r="BA158" s="65">
        <v>9</v>
      </c>
      <c r="BB158" s="65"/>
      <c r="BC158" s="65"/>
      <c r="BD158" s="65"/>
      <c r="BE158" s="65">
        <v>4.7496895709801183</v>
      </c>
      <c r="BF158" s="65">
        <v>4.2554187055403796</v>
      </c>
      <c r="BG158" s="65">
        <v>10.09</v>
      </c>
      <c r="BH158" s="65">
        <v>5.099814814814815</v>
      </c>
      <c r="BI158" s="65">
        <v>5.76</v>
      </c>
      <c r="BJ158" s="65">
        <v>5.1170967741935538</v>
      </c>
      <c r="BK158" s="65">
        <v>5.94</v>
      </c>
      <c r="BL158" s="65">
        <v>6.21</v>
      </c>
      <c r="BM158" s="65">
        <v>6.15</v>
      </c>
      <c r="BN158" s="65">
        <v>6.08</v>
      </c>
      <c r="BO158" s="65">
        <v>8.4700000000000006</v>
      </c>
      <c r="BP158" s="65">
        <v>7.58</v>
      </c>
      <c r="BQ158" s="65">
        <v>9.39</v>
      </c>
      <c r="BR158" s="65">
        <v>7.45</v>
      </c>
      <c r="BS158" s="65">
        <v>9.08</v>
      </c>
      <c r="BT158" s="65">
        <v>7.53</v>
      </c>
      <c r="BU158" s="65">
        <v>6.73</v>
      </c>
      <c r="BV158" s="65">
        <v>7.8324963749315506</v>
      </c>
      <c r="BW158" s="65">
        <v>7.02</v>
      </c>
      <c r="BX158" s="65">
        <v>2.75</v>
      </c>
      <c r="BY158" s="65">
        <v>0.4</v>
      </c>
      <c r="BZ158" s="65">
        <v>0.42</v>
      </c>
      <c r="CA158" s="65">
        <v>6.31</v>
      </c>
      <c r="CB158" s="65">
        <v>7.8099999999998611</v>
      </c>
      <c r="CC158" s="65">
        <v>6.85</v>
      </c>
      <c r="CD158" s="65">
        <v>9.3599999999998147</v>
      </c>
      <c r="CE158" s="65">
        <v>11.74</v>
      </c>
      <c r="CF158" s="65">
        <v>0.34</v>
      </c>
      <c r="CG158" s="65">
        <v>7.29</v>
      </c>
      <c r="CH158" s="65">
        <v>49.21</v>
      </c>
      <c r="CI158" s="65">
        <v>27</v>
      </c>
      <c r="CJ158" s="65">
        <v>2.29</v>
      </c>
      <c r="CK158" s="65">
        <v>9.3158109559611724</v>
      </c>
      <c r="CL158" s="65">
        <v>1.01</v>
      </c>
      <c r="CM158" s="65">
        <v>10.3</v>
      </c>
      <c r="CN158" s="65">
        <v>21.06</v>
      </c>
      <c r="CO158" s="65">
        <v>4.87</v>
      </c>
      <c r="CP158" s="65">
        <v>4.0199999999999996</v>
      </c>
      <c r="CQ158" s="65">
        <v>2.75</v>
      </c>
      <c r="CR158" s="65">
        <v>1.794960629921295</v>
      </c>
      <c r="CS158" s="65">
        <v>0.37</v>
      </c>
      <c r="CT158" s="65">
        <v>0.26</v>
      </c>
      <c r="CU158" s="65">
        <v>0.65839881385699606</v>
      </c>
      <c r="CV158" s="65">
        <v>0.19</v>
      </c>
      <c r="CW158" s="65">
        <v>0.34</v>
      </c>
      <c r="CX158" s="65">
        <v>0.42</v>
      </c>
      <c r="CY158" s="65">
        <v>0.64133790603667629</v>
      </c>
      <c r="CZ158" s="65">
        <v>1.0246586737620151</v>
      </c>
      <c r="DA158" s="65">
        <v>0.45</v>
      </c>
      <c r="DB158" s="65">
        <v>14.33</v>
      </c>
      <c r="DC158" s="65">
        <v>1.05</v>
      </c>
      <c r="DD158" s="65">
        <v>5.3</v>
      </c>
      <c r="DE158" s="65">
        <v>1.2524582097772909</v>
      </c>
      <c r="DF158" s="65">
        <v>5.7337709130779047</v>
      </c>
      <c r="DG158" s="65">
        <v>7.92</v>
      </c>
      <c r="DH158" s="65">
        <v>10.5</v>
      </c>
      <c r="DI158" s="65">
        <v>12.58</v>
      </c>
      <c r="DJ158" s="65">
        <v>6.7</v>
      </c>
      <c r="DK158" s="65">
        <v>10.826923076923077</v>
      </c>
      <c r="DL158" s="65">
        <v>0.78475961538461536</v>
      </c>
      <c r="DM158" s="65">
        <v>7.14</v>
      </c>
      <c r="DN158" s="65">
        <v>30.83</v>
      </c>
      <c r="DO158" s="42"/>
    </row>
    <row r="159" spans="2:119">
      <c r="B159" s="23"/>
      <c r="C159" s="42">
        <v>80</v>
      </c>
      <c r="D159" s="64">
        <f t="shared" si="4"/>
        <v>80.199100000000001</v>
      </c>
      <c r="E159" s="42">
        <v>1991</v>
      </c>
      <c r="F159" s="65">
        <v>68.518040318038857</v>
      </c>
      <c r="G159" s="65">
        <v>44.444444444444443</v>
      </c>
      <c r="H159" s="65">
        <v>1.0906666666666667</v>
      </c>
      <c r="I159" s="65">
        <v>15.88</v>
      </c>
      <c r="J159" s="65">
        <v>13</v>
      </c>
      <c r="K159" s="65">
        <v>20</v>
      </c>
      <c r="L159" s="65">
        <v>17</v>
      </c>
      <c r="M159" s="65">
        <v>13.8</v>
      </c>
      <c r="N159" s="65">
        <v>46</v>
      </c>
      <c r="O159" s="65">
        <v>18.12</v>
      </c>
      <c r="P159" s="65">
        <v>8.9333333333333336</v>
      </c>
      <c r="Q159" s="65">
        <v>73</v>
      </c>
      <c r="R159" s="65">
        <v>20.24206708975521</v>
      </c>
      <c r="S159" s="65">
        <v>17.27</v>
      </c>
      <c r="T159" s="65">
        <v>13.3</v>
      </c>
      <c r="U159" s="65">
        <v>22</v>
      </c>
      <c r="V159" s="65">
        <v>18.25</v>
      </c>
      <c r="W159" s="65">
        <v>11.333333333333336</v>
      </c>
      <c r="X159" s="66">
        <v>800</v>
      </c>
      <c r="Y159" s="65">
        <v>11</v>
      </c>
      <c r="Z159" s="65">
        <v>13</v>
      </c>
      <c r="AA159" s="65">
        <v>1.2</v>
      </c>
      <c r="AB159" s="65">
        <v>10.8</v>
      </c>
      <c r="AC159" s="65">
        <v>13</v>
      </c>
      <c r="AD159" s="65">
        <v>1.7</v>
      </c>
      <c r="AE159" s="65">
        <v>10.5</v>
      </c>
      <c r="AF159" s="65">
        <v>13</v>
      </c>
      <c r="AG159" s="65">
        <v>1.3</v>
      </c>
      <c r="AH159" s="65">
        <v>10.8</v>
      </c>
      <c r="AI159" s="65">
        <v>13</v>
      </c>
      <c r="AJ159" s="65">
        <v>1.4</v>
      </c>
      <c r="AK159" s="65">
        <v>11.5</v>
      </c>
      <c r="AL159" s="65">
        <v>11</v>
      </c>
      <c r="AM159" s="65">
        <v>1.2</v>
      </c>
      <c r="AN159" s="65">
        <v>4.96</v>
      </c>
      <c r="AO159" s="65">
        <v>4.57</v>
      </c>
      <c r="AP159" s="65">
        <v>2.64</v>
      </c>
      <c r="AQ159" s="65">
        <v>2.88</v>
      </c>
      <c r="AR159" s="65">
        <v>4.7699999999999996</v>
      </c>
      <c r="AS159" s="65">
        <v>3.22</v>
      </c>
      <c r="AT159" s="65">
        <v>5.5033333333333223</v>
      </c>
      <c r="AU159" s="65">
        <v>3.31</v>
      </c>
      <c r="AV159" s="65">
        <v>4.3099999999999996</v>
      </c>
      <c r="AW159" s="65">
        <v>5.27</v>
      </c>
      <c r="AX159" s="65">
        <v>7.25</v>
      </c>
      <c r="AY159" s="65">
        <v>7.4</v>
      </c>
      <c r="AZ159" s="65">
        <v>7.97</v>
      </c>
      <c r="BA159" s="65">
        <v>8.83</v>
      </c>
      <c r="BB159" s="65"/>
      <c r="BC159" s="65"/>
      <c r="BD159" s="65"/>
      <c r="BE159" s="65">
        <v>4.7990338332752005</v>
      </c>
      <c r="BF159" s="65">
        <v>4.4321302639458953</v>
      </c>
      <c r="BG159" s="65">
        <v>9.8537500000000016</v>
      </c>
      <c r="BH159" s="65">
        <v>5.83</v>
      </c>
      <c r="BI159" s="65">
        <v>5.3</v>
      </c>
      <c r="BJ159" s="65">
        <v>5.1751612903225901</v>
      </c>
      <c r="BK159" s="65">
        <v>6.12</v>
      </c>
      <c r="BL159" s="65">
        <v>5.38</v>
      </c>
      <c r="BM159" s="65">
        <v>5.54</v>
      </c>
      <c r="BN159" s="65">
        <v>5.4</v>
      </c>
      <c r="BO159" s="65">
        <v>7.83</v>
      </c>
      <c r="BP159" s="65">
        <v>7.67</v>
      </c>
      <c r="BQ159" s="65">
        <v>8.9700000000000006</v>
      </c>
      <c r="BR159" s="65">
        <v>7.87</v>
      </c>
      <c r="BS159" s="65">
        <v>7.25</v>
      </c>
      <c r="BT159" s="65">
        <v>7.08</v>
      </c>
      <c r="BU159" s="65">
        <v>7.14</v>
      </c>
      <c r="BV159" s="65">
        <v>7.8324963749315426</v>
      </c>
      <c r="BW159" s="65">
        <v>7.44</v>
      </c>
      <c r="BX159" s="65">
        <v>2.6</v>
      </c>
      <c r="BY159" s="65">
        <v>0.38874999999999993</v>
      </c>
      <c r="BZ159" s="65">
        <v>0.42</v>
      </c>
      <c r="CA159" s="65">
        <v>6.14</v>
      </c>
      <c r="CB159" s="65">
        <v>7.809999999999869</v>
      </c>
      <c r="CC159" s="65">
        <v>7.23</v>
      </c>
      <c r="CD159" s="65">
        <v>9.3599999999998218</v>
      </c>
      <c r="CE159" s="65">
        <v>12.52</v>
      </c>
      <c r="CF159" s="65">
        <v>0.31</v>
      </c>
      <c r="CG159" s="65">
        <v>6.5</v>
      </c>
      <c r="CH159" s="65">
        <v>46.45</v>
      </c>
      <c r="CI159" s="65">
        <v>25.17</v>
      </c>
      <c r="CJ159" s="65">
        <v>2.31</v>
      </c>
      <c r="CK159" s="65">
        <v>9.315810955961183</v>
      </c>
      <c r="CL159" s="65">
        <v>0.92</v>
      </c>
      <c r="CM159" s="65">
        <v>13.19</v>
      </c>
      <c r="CN159" s="65">
        <v>20</v>
      </c>
      <c r="CO159" s="65">
        <v>4.84</v>
      </c>
      <c r="CP159" s="65">
        <v>4.0599999999999996</v>
      </c>
      <c r="CQ159" s="65">
        <v>3.21</v>
      </c>
      <c r="CR159" s="65">
        <v>1.794960629921293</v>
      </c>
      <c r="CS159" s="65">
        <v>0.28999999999999998</v>
      </c>
      <c r="CT159" s="65">
        <v>0.3</v>
      </c>
      <c r="CU159" s="65">
        <v>0.66879169700516816</v>
      </c>
      <c r="CV159" s="65">
        <v>0.21</v>
      </c>
      <c r="CW159" s="65">
        <v>0.45</v>
      </c>
      <c r="CX159" s="65">
        <v>0.42</v>
      </c>
      <c r="CY159" s="65">
        <v>0.64328710319230531</v>
      </c>
      <c r="CZ159" s="65">
        <v>1.082375301298711</v>
      </c>
      <c r="DA159" s="65">
        <v>0.77</v>
      </c>
      <c r="DB159" s="65">
        <v>12.88</v>
      </c>
      <c r="DC159" s="65">
        <v>1.05</v>
      </c>
      <c r="DD159" s="65">
        <v>6.8</v>
      </c>
      <c r="DE159" s="65">
        <v>1.2836037342205187</v>
      </c>
      <c r="DF159" s="65">
        <v>6.8681981957726634</v>
      </c>
      <c r="DG159" s="65">
        <v>6.8</v>
      </c>
      <c r="DH159" s="65">
        <v>4</v>
      </c>
      <c r="DI159" s="65">
        <v>18.190000000000001</v>
      </c>
      <c r="DJ159" s="65">
        <v>6.6</v>
      </c>
      <c r="DK159" s="65">
        <v>7</v>
      </c>
      <c r="DL159" s="65">
        <v>0.83</v>
      </c>
      <c r="DM159" s="65">
        <v>6.71</v>
      </c>
      <c r="DN159" s="65">
        <v>32.5</v>
      </c>
      <c r="DO159" s="42"/>
    </row>
    <row r="160" spans="2:119">
      <c r="B160" s="23"/>
      <c r="C160" s="42">
        <v>80</v>
      </c>
      <c r="D160" s="64">
        <f t="shared" si="4"/>
        <v>80.199200000000005</v>
      </c>
      <c r="E160" s="42">
        <v>1992</v>
      </c>
      <c r="F160" s="65">
        <v>70.329327106343314</v>
      </c>
      <c r="G160" s="65">
        <v>45.315904139433549</v>
      </c>
      <c r="H160" s="65">
        <v>1.1164999999999998</v>
      </c>
      <c r="I160" s="65">
        <v>15.91</v>
      </c>
      <c r="J160" s="65">
        <v>12.6</v>
      </c>
      <c r="K160" s="65">
        <v>20</v>
      </c>
      <c r="L160" s="65">
        <v>17.309999999999999</v>
      </c>
      <c r="M160" s="65">
        <v>10.7</v>
      </c>
      <c r="N160" s="65">
        <v>44</v>
      </c>
      <c r="O160" s="65">
        <v>18.41</v>
      </c>
      <c r="P160" s="65">
        <v>6.7</v>
      </c>
      <c r="Q160" s="65">
        <v>67</v>
      </c>
      <c r="R160" s="65">
        <v>23</v>
      </c>
      <c r="S160" s="65">
        <v>17.91</v>
      </c>
      <c r="T160" s="65">
        <v>12.209972801450588</v>
      </c>
      <c r="U160" s="65">
        <v>22.32774252039891</v>
      </c>
      <c r="V160" s="65">
        <v>16.5</v>
      </c>
      <c r="W160" s="65">
        <v>11.666666666666671</v>
      </c>
      <c r="X160" s="66">
        <v>832</v>
      </c>
      <c r="Y160" s="65">
        <v>10.6</v>
      </c>
      <c r="Z160" s="65">
        <v>14</v>
      </c>
      <c r="AA160" s="65">
        <v>1.1000000000000001</v>
      </c>
      <c r="AB160" s="65">
        <v>11</v>
      </c>
      <c r="AC160" s="65">
        <v>15</v>
      </c>
      <c r="AD160" s="65">
        <v>1.1000000000000001</v>
      </c>
      <c r="AE160" s="65">
        <v>10.8</v>
      </c>
      <c r="AF160" s="65">
        <v>15</v>
      </c>
      <c r="AG160" s="65">
        <v>1.1000000000000001</v>
      </c>
      <c r="AH160" s="65">
        <v>10.8</v>
      </c>
      <c r="AI160" s="65">
        <v>16</v>
      </c>
      <c r="AJ160" s="65">
        <v>1.1000000000000001</v>
      </c>
      <c r="AK160" s="65">
        <v>13.4</v>
      </c>
      <c r="AL160" s="65">
        <v>21</v>
      </c>
      <c r="AM160" s="65">
        <v>1.1999999999999997</v>
      </c>
      <c r="AN160" s="65">
        <v>6.5</v>
      </c>
      <c r="AO160" s="65">
        <v>4.8600000000000003</v>
      </c>
      <c r="AP160" s="65">
        <v>2.73</v>
      </c>
      <c r="AQ160" s="65">
        <v>3.04</v>
      </c>
      <c r="AR160" s="65">
        <v>4.95</v>
      </c>
      <c r="AS160" s="65">
        <v>3.47</v>
      </c>
      <c r="AT160" s="65">
        <v>5.5033333333333276</v>
      </c>
      <c r="AU160" s="65">
        <v>3.48</v>
      </c>
      <c r="AV160" s="65">
        <v>3.36</v>
      </c>
      <c r="AW160" s="65">
        <v>5.97</v>
      </c>
      <c r="AX160" s="65">
        <v>6.7809888864525014</v>
      </c>
      <c r="AY160" s="65">
        <v>7.45</v>
      </c>
      <c r="AZ160" s="65">
        <v>8.7100000000000009</v>
      </c>
      <c r="BA160" s="65">
        <v>9.75</v>
      </c>
      <c r="BB160" s="65"/>
      <c r="BC160" s="65"/>
      <c r="BD160" s="65"/>
      <c r="BE160" s="65">
        <v>4.6112905476107429</v>
      </c>
      <c r="BF160" s="65">
        <v>4.6720372182702548</v>
      </c>
      <c r="BG160" s="65">
        <v>9.83</v>
      </c>
      <c r="BH160" s="65">
        <v>4.67</v>
      </c>
      <c r="BI160" s="65">
        <v>5.95</v>
      </c>
      <c r="BJ160" s="65">
        <v>5.2332258064516246</v>
      </c>
      <c r="BK160" s="65">
        <v>6.46</v>
      </c>
      <c r="BL160" s="65">
        <v>6.07</v>
      </c>
      <c r="BM160" s="65">
        <v>6.24</v>
      </c>
      <c r="BN160" s="65">
        <v>6.1</v>
      </c>
      <c r="BO160" s="65">
        <v>8.65</v>
      </c>
      <c r="BP160" s="65">
        <v>10.17</v>
      </c>
      <c r="BQ160" s="65">
        <v>9.23</v>
      </c>
      <c r="BR160" s="65">
        <v>7.3</v>
      </c>
      <c r="BS160" s="65">
        <v>6.3</v>
      </c>
      <c r="BT160" s="65">
        <v>7.53</v>
      </c>
      <c r="BU160" s="65">
        <v>6.17</v>
      </c>
      <c r="BV160" s="65">
        <v>7.8324963749315337</v>
      </c>
      <c r="BW160" s="65">
        <v>7.1</v>
      </c>
      <c r="BX160" s="65">
        <v>2.58</v>
      </c>
      <c r="BY160" s="65">
        <v>0.45</v>
      </c>
      <c r="BZ160" s="65">
        <v>0.34</v>
      </c>
      <c r="CA160" s="65">
        <v>6.16</v>
      </c>
      <c r="CB160" s="65">
        <v>7.8099999999998779</v>
      </c>
      <c r="CC160" s="65">
        <v>7.03</v>
      </c>
      <c r="CD160" s="65">
        <v>9.3599999999998325</v>
      </c>
      <c r="CE160" s="65">
        <v>11.46</v>
      </c>
      <c r="CF160" s="65">
        <v>0.33</v>
      </c>
      <c r="CG160" s="65">
        <v>8.9149999999999991</v>
      </c>
      <c r="CH160" s="65">
        <v>46.85</v>
      </c>
      <c r="CI160" s="65">
        <v>26.75</v>
      </c>
      <c r="CJ160" s="65">
        <v>3.55</v>
      </c>
      <c r="CK160" s="65">
        <v>9.3158109559611972</v>
      </c>
      <c r="CL160" s="65">
        <v>1.06</v>
      </c>
      <c r="CM160" s="65">
        <v>11.35</v>
      </c>
      <c r="CN160" s="65">
        <v>21.36</v>
      </c>
      <c r="CO160" s="65">
        <v>4.55</v>
      </c>
      <c r="CP160" s="65">
        <v>4.13</v>
      </c>
      <c r="CQ160" s="65">
        <v>2.91</v>
      </c>
      <c r="CR160" s="65">
        <v>1.7949606299212908</v>
      </c>
      <c r="CS160" s="65">
        <v>0.3</v>
      </c>
      <c r="CT160" s="65">
        <v>0.28000000000000003</v>
      </c>
      <c r="CU160" s="65">
        <v>0.71117864945639764</v>
      </c>
      <c r="CV160" s="65">
        <v>0.2</v>
      </c>
      <c r="CW160" s="65">
        <v>0.48</v>
      </c>
      <c r="CX160" s="65">
        <v>0.46</v>
      </c>
      <c r="CY160" s="65">
        <v>0.64516695513639244</v>
      </c>
      <c r="CZ160" s="65">
        <v>1.1342170292683098</v>
      </c>
      <c r="DA160" s="65">
        <v>0.7</v>
      </c>
      <c r="DB160" s="65">
        <v>14.5</v>
      </c>
      <c r="DC160" s="65">
        <v>1.06</v>
      </c>
      <c r="DD160" s="65">
        <v>4.3</v>
      </c>
      <c r="DE160" s="65">
        <v>1.3251548599945238</v>
      </c>
      <c r="DF160" s="65">
        <v>7.1549227721264179</v>
      </c>
      <c r="DG160" s="65">
        <v>4</v>
      </c>
      <c r="DH160" s="65">
        <v>6.3</v>
      </c>
      <c r="DI160" s="65">
        <v>10.67</v>
      </c>
      <c r="DJ160" s="65">
        <v>6</v>
      </c>
      <c r="DK160" s="65">
        <v>10.037332506383798</v>
      </c>
      <c r="DL160" s="65">
        <v>0.91912455091176193</v>
      </c>
      <c r="DM160" s="65">
        <v>6.9</v>
      </c>
      <c r="DN160" s="65">
        <v>32.5</v>
      </c>
      <c r="DO160" s="42"/>
    </row>
    <row r="161" spans="2:119">
      <c r="B161" s="23"/>
      <c r="C161" s="42">
        <v>80</v>
      </c>
      <c r="D161" s="64">
        <f t="shared" si="4"/>
        <v>80.199299999999994</v>
      </c>
      <c r="E161" s="42">
        <v>1993</v>
      </c>
      <c r="F161" s="65">
        <v>72.085033336038592</v>
      </c>
      <c r="G161" s="65">
        <v>46.623093681917211</v>
      </c>
      <c r="H161" s="65">
        <v>1.0905</v>
      </c>
      <c r="I161" s="65">
        <v>16.23</v>
      </c>
      <c r="J161" s="65">
        <v>12.3</v>
      </c>
      <c r="K161" s="65">
        <v>22</v>
      </c>
      <c r="L161" s="65">
        <v>17.55</v>
      </c>
      <c r="M161" s="65">
        <v>12.6</v>
      </c>
      <c r="N161" s="65">
        <v>52</v>
      </c>
      <c r="O161" s="65">
        <v>18.579999999999998</v>
      </c>
      <c r="P161" s="65">
        <v>10.7</v>
      </c>
      <c r="Q161" s="65">
        <v>68</v>
      </c>
      <c r="R161" s="65">
        <v>20.680502801410984</v>
      </c>
      <c r="S161" s="65">
        <v>17.75</v>
      </c>
      <c r="T161" s="65">
        <v>9</v>
      </c>
      <c r="U161" s="65">
        <v>25</v>
      </c>
      <c r="V161" s="65">
        <v>17.89</v>
      </c>
      <c r="W161" s="65">
        <v>12</v>
      </c>
      <c r="X161" s="66">
        <v>864</v>
      </c>
      <c r="Y161" s="65">
        <v>10.5</v>
      </c>
      <c r="Z161" s="65">
        <v>11</v>
      </c>
      <c r="AA161" s="65">
        <v>0.9</v>
      </c>
      <c r="AB161" s="65">
        <v>10.5</v>
      </c>
      <c r="AC161" s="65">
        <v>9</v>
      </c>
      <c r="AD161" s="65">
        <v>0.9</v>
      </c>
      <c r="AE161" s="65">
        <v>10.1</v>
      </c>
      <c r="AF161" s="65">
        <v>9</v>
      </c>
      <c r="AG161" s="65">
        <v>0.9</v>
      </c>
      <c r="AH161" s="65">
        <v>10.199999999999999</v>
      </c>
      <c r="AI161" s="65">
        <v>9</v>
      </c>
      <c r="AJ161" s="65">
        <v>0.9</v>
      </c>
      <c r="AK161" s="65">
        <v>10.5</v>
      </c>
      <c r="AL161" s="65">
        <v>9</v>
      </c>
      <c r="AM161" s="65">
        <v>1.2</v>
      </c>
      <c r="AN161" s="65">
        <v>5.57</v>
      </c>
      <c r="AO161" s="65">
        <v>5.01</v>
      </c>
      <c r="AP161" s="65">
        <v>2.92</v>
      </c>
      <c r="AQ161" s="65">
        <v>3.05</v>
      </c>
      <c r="AR161" s="65">
        <v>4.9800000000000004</v>
      </c>
      <c r="AS161" s="65">
        <v>3.3</v>
      </c>
      <c r="AT161" s="65">
        <v>5.07</v>
      </c>
      <c r="AU161" s="65">
        <v>3.39</v>
      </c>
      <c r="AV161" s="65">
        <v>5.0599999999999996</v>
      </c>
      <c r="AW161" s="65">
        <v>5.96</v>
      </c>
      <c r="AX161" s="65">
        <v>7.75</v>
      </c>
      <c r="AY161" s="65">
        <v>7.18</v>
      </c>
      <c r="AZ161" s="65">
        <v>7.56</v>
      </c>
      <c r="BA161" s="65">
        <v>9.6</v>
      </c>
      <c r="BB161" s="65"/>
      <c r="BC161" s="65"/>
      <c r="BD161" s="65"/>
      <c r="BE161" s="65">
        <v>4.25</v>
      </c>
      <c r="BF161" s="65">
        <v>5.53</v>
      </c>
      <c r="BG161" s="65">
        <v>10.06</v>
      </c>
      <c r="BH161" s="65">
        <v>5.86</v>
      </c>
      <c r="BI161" s="65">
        <v>5.87</v>
      </c>
      <c r="BJ161" s="65">
        <v>5.2719354838709869</v>
      </c>
      <c r="BK161" s="65">
        <v>5.98</v>
      </c>
      <c r="BL161" s="65">
        <v>6.04</v>
      </c>
      <c r="BM161" s="65">
        <v>6.13</v>
      </c>
      <c r="BN161" s="65">
        <v>6.11</v>
      </c>
      <c r="BO161" s="65">
        <v>8.6999999999999993</v>
      </c>
      <c r="BP161" s="65">
        <v>8.7100000000000009</v>
      </c>
      <c r="BQ161" s="65">
        <v>9.0299999999999994</v>
      </c>
      <c r="BR161" s="65">
        <v>7.68</v>
      </c>
      <c r="BS161" s="65">
        <v>8.07</v>
      </c>
      <c r="BT161" s="65">
        <v>7.71</v>
      </c>
      <c r="BU161" s="65">
        <v>7.23</v>
      </c>
      <c r="BV161" s="65">
        <v>7.8324963749315231</v>
      </c>
      <c r="BW161" s="65">
        <v>7.37</v>
      </c>
      <c r="BX161" s="65">
        <v>3</v>
      </c>
      <c r="BY161" s="65">
        <v>0.47</v>
      </c>
      <c r="BZ161" s="65">
        <v>0.37</v>
      </c>
      <c r="CA161" s="65">
        <v>6.5</v>
      </c>
      <c r="CB161" s="65">
        <v>7.8099999999998886</v>
      </c>
      <c r="CC161" s="65">
        <v>6.99</v>
      </c>
      <c r="CD161" s="65">
        <v>9.3599999999998467</v>
      </c>
      <c r="CE161" s="65">
        <v>12.5</v>
      </c>
      <c r="CF161" s="65">
        <v>0.34</v>
      </c>
      <c r="CG161" s="65">
        <v>11.33</v>
      </c>
      <c r="CH161" s="65">
        <v>41</v>
      </c>
      <c r="CI161" s="65">
        <v>28.33</v>
      </c>
      <c r="CJ161" s="65">
        <v>2.0099999999999998</v>
      </c>
      <c r="CK161" s="65">
        <v>9.3158109559612132</v>
      </c>
      <c r="CL161" s="65">
        <v>0.91</v>
      </c>
      <c r="CM161" s="65">
        <v>10.75</v>
      </c>
      <c r="CN161" s="65">
        <v>23.83</v>
      </c>
      <c r="CO161" s="65">
        <v>4.3899999999999997</v>
      </c>
      <c r="CP161" s="65">
        <v>4.3499999999999996</v>
      </c>
      <c r="CQ161" s="65">
        <v>3.25</v>
      </c>
      <c r="CR161" s="65">
        <v>1.7949606299212881</v>
      </c>
      <c r="CS161" s="65">
        <v>0.36</v>
      </c>
      <c r="CT161" s="65">
        <v>0.3</v>
      </c>
      <c r="CU161" s="65">
        <v>0.75914009991446196</v>
      </c>
      <c r="CV161" s="65">
        <v>0.27</v>
      </c>
      <c r="CW161" s="65">
        <v>0.48</v>
      </c>
      <c r="CX161" s="65">
        <v>0.56000000000000005</v>
      </c>
      <c r="CY161" s="65">
        <v>0.63979723978506797</v>
      </c>
      <c r="CZ161" s="65">
        <v>1.1502757865062181</v>
      </c>
      <c r="DA161" s="65">
        <v>0.66</v>
      </c>
      <c r="DB161" s="65">
        <v>15.08</v>
      </c>
      <c r="DC161" s="65">
        <v>1.07</v>
      </c>
      <c r="DD161" s="65">
        <v>4</v>
      </c>
      <c r="DE161" s="65">
        <v>1.3688765515206287</v>
      </c>
      <c r="DF161" s="65">
        <v>6.5480630133395969</v>
      </c>
      <c r="DG161" s="65">
        <v>7.75</v>
      </c>
      <c r="DH161" s="65">
        <v>3.5</v>
      </c>
      <c r="DI161" s="65">
        <v>13.56</v>
      </c>
      <c r="DJ161" s="65">
        <v>4.5</v>
      </c>
      <c r="DK161" s="65">
        <v>10.26132754468658</v>
      </c>
      <c r="DL161" s="65">
        <v>1.0138718563823341</v>
      </c>
      <c r="DM161" s="65">
        <v>7.25</v>
      </c>
      <c r="DN161" s="65">
        <v>31.37</v>
      </c>
      <c r="DO161" s="42"/>
    </row>
    <row r="162" spans="2:119">
      <c r="B162" s="23"/>
      <c r="C162" s="42">
        <v>80</v>
      </c>
      <c r="D162" s="64">
        <f t="shared" si="4"/>
        <v>80.199399999999997</v>
      </c>
      <c r="E162" s="42">
        <v>1994</v>
      </c>
      <c r="F162" s="65">
        <v>73.584478760110869</v>
      </c>
      <c r="G162" s="65">
        <v>49.23747276688453</v>
      </c>
      <c r="H162" s="65">
        <v>1.1113333333333333</v>
      </c>
      <c r="I162" s="65">
        <v>15.79</v>
      </c>
      <c r="J162" s="65">
        <v>11.600000000000001</v>
      </c>
      <c r="K162" s="65">
        <v>22</v>
      </c>
      <c r="L162" s="65">
        <v>16.84</v>
      </c>
      <c r="M162" s="65">
        <v>10.9</v>
      </c>
      <c r="N162" s="65">
        <v>55</v>
      </c>
      <c r="O162" s="65">
        <v>18.25</v>
      </c>
      <c r="P162" s="65">
        <v>9</v>
      </c>
      <c r="Q162" s="65">
        <v>71</v>
      </c>
      <c r="R162" s="65">
        <v>17</v>
      </c>
      <c r="S162" s="65">
        <v>17.21</v>
      </c>
      <c r="T162" s="65">
        <v>11</v>
      </c>
      <c r="U162" s="65">
        <v>28</v>
      </c>
      <c r="V162" s="65">
        <v>18.87</v>
      </c>
      <c r="W162" s="65">
        <v>11.3</v>
      </c>
      <c r="X162" s="66">
        <v>1180</v>
      </c>
      <c r="Y162" s="65">
        <v>10.6</v>
      </c>
      <c r="Z162" s="65">
        <v>11</v>
      </c>
      <c r="AA162" s="65">
        <v>1.2</v>
      </c>
      <c r="AB162" s="65">
        <v>10.4</v>
      </c>
      <c r="AC162" s="65">
        <v>11</v>
      </c>
      <c r="AD162" s="65">
        <v>1.1000000000000001</v>
      </c>
      <c r="AE162" s="65">
        <v>10.4</v>
      </c>
      <c r="AF162" s="65">
        <v>10</v>
      </c>
      <c r="AG162" s="65">
        <v>1.4</v>
      </c>
      <c r="AH162" s="65">
        <v>10.3</v>
      </c>
      <c r="AI162" s="65">
        <v>11</v>
      </c>
      <c r="AJ162" s="65">
        <v>1.3</v>
      </c>
      <c r="AK162" s="65">
        <v>10.3</v>
      </c>
      <c r="AL162" s="65">
        <v>9</v>
      </c>
      <c r="AM162" s="65">
        <v>0.8</v>
      </c>
      <c r="AN162" s="65">
        <v>4.8233333333333341</v>
      </c>
      <c r="AO162" s="65">
        <v>4.97</v>
      </c>
      <c r="AP162" s="65">
        <v>2.94</v>
      </c>
      <c r="AQ162" s="65">
        <v>3.12</v>
      </c>
      <c r="AR162" s="65">
        <v>4.59</v>
      </c>
      <c r="AS162" s="65">
        <v>3.29</v>
      </c>
      <c r="AT162" s="65">
        <v>5.5</v>
      </c>
      <c r="AU162" s="65">
        <v>3.47</v>
      </c>
      <c r="AV162" s="65">
        <v>5.62</v>
      </c>
      <c r="AW162" s="65">
        <v>5.83</v>
      </c>
      <c r="AX162" s="65">
        <v>6.4535049467118579</v>
      </c>
      <c r="AY162" s="65">
        <v>5.97</v>
      </c>
      <c r="AZ162" s="65">
        <v>6.89</v>
      </c>
      <c r="BA162" s="65">
        <v>10.199999999999999</v>
      </c>
      <c r="BB162" s="65"/>
      <c r="BC162" s="65"/>
      <c r="BD162" s="65"/>
      <c r="BE162" s="65">
        <v>3.12</v>
      </c>
      <c r="BF162" s="65">
        <v>4.12</v>
      </c>
      <c r="BG162" s="65">
        <v>9.7899999999999991</v>
      </c>
      <c r="BH162" s="65">
        <v>5.14</v>
      </c>
      <c r="BI162" s="65">
        <v>5.93</v>
      </c>
      <c r="BJ162" s="65">
        <v>5.2912903225806778</v>
      </c>
      <c r="BK162" s="65">
        <v>6.25</v>
      </c>
      <c r="BL162" s="65">
        <v>6.18</v>
      </c>
      <c r="BM162" s="65">
        <v>6.42</v>
      </c>
      <c r="BN162" s="65">
        <v>6.32</v>
      </c>
      <c r="BO162" s="65">
        <v>8.6300000000000008</v>
      </c>
      <c r="BP162" s="65">
        <v>8.3800000000000008</v>
      </c>
      <c r="BQ162" s="65">
        <v>9.27</v>
      </c>
      <c r="BR162" s="65">
        <v>8.5</v>
      </c>
      <c r="BS162" s="65">
        <v>8.27</v>
      </c>
      <c r="BT162" s="65">
        <v>8.77</v>
      </c>
      <c r="BU162" s="65">
        <v>4.5</v>
      </c>
      <c r="BV162" s="65">
        <v>7.8324963749315089</v>
      </c>
      <c r="BW162" s="65">
        <v>4.1500000000000004</v>
      </c>
      <c r="BX162" s="65">
        <v>2.87</v>
      </c>
      <c r="BY162" s="65">
        <v>0.38</v>
      </c>
      <c r="BZ162" s="65">
        <v>0.42</v>
      </c>
      <c r="CA162" s="65">
        <v>6.27</v>
      </c>
      <c r="CB162" s="65">
        <v>7.8099999999999037</v>
      </c>
      <c r="CC162" s="65">
        <v>7.22</v>
      </c>
      <c r="CD162" s="65">
        <v>9.3599999999998662</v>
      </c>
      <c r="CE162" s="65">
        <v>12.02</v>
      </c>
      <c r="CF162" s="65">
        <v>0.35</v>
      </c>
      <c r="CG162" s="65">
        <v>8.8699999999999992</v>
      </c>
      <c r="CH162" s="65">
        <v>42.07</v>
      </c>
      <c r="CI162" s="65">
        <v>20.6</v>
      </c>
      <c r="CJ162" s="65">
        <v>2.81</v>
      </c>
      <c r="CK162" s="65">
        <v>9.3158109559612292</v>
      </c>
      <c r="CL162" s="65">
        <v>0.99</v>
      </c>
      <c r="CM162" s="65">
        <v>11.5</v>
      </c>
      <c r="CN162" s="65">
        <v>25.13</v>
      </c>
      <c r="CO162" s="65">
        <v>4.5</v>
      </c>
      <c r="CP162" s="65">
        <v>4.1500000000000004</v>
      </c>
      <c r="CQ162" s="65">
        <v>2.77</v>
      </c>
      <c r="CR162" s="65">
        <v>1.7949606299212846</v>
      </c>
      <c r="CS162" s="65">
        <v>0.36</v>
      </c>
      <c r="CT162" s="65">
        <v>0.35</v>
      </c>
      <c r="CU162" s="65">
        <v>0.5</v>
      </c>
      <c r="CV162" s="65">
        <v>0.3</v>
      </c>
      <c r="CW162" s="65">
        <v>0.55000000000000004</v>
      </c>
      <c r="CX162" s="65">
        <v>0.56000000000000005</v>
      </c>
      <c r="CY162" s="65">
        <v>0.64412338411134551</v>
      </c>
      <c r="CZ162" s="65">
        <v>1.1396397088692984</v>
      </c>
      <c r="DA162" s="65">
        <v>0.82</v>
      </c>
      <c r="DB162" s="65">
        <v>12.2</v>
      </c>
      <c r="DC162" s="65">
        <v>1.3</v>
      </c>
      <c r="DD162" s="65">
        <v>6.2</v>
      </c>
      <c r="DE162" s="65">
        <v>1.5107026921759814</v>
      </c>
      <c r="DF162" s="65">
        <v>6.674658562463943</v>
      </c>
      <c r="DG162" s="65">
        <v>6.8341100392149876</v>
      </c>
      <c r="DH162" s="65">
        <v>5.3516370839031495</v>
      </c>
      <c r="DI162" s="65">
        <v>17.18</v>
      </c>
      <c r="DJ162" s="65">
        <v>4.9000000000000004</v>
      </c>
      <c r="DK162" s="65">
        <v>11</v>
      </c>
      <c r="DL162" s="65">
        <v>1.28</v>
      </c>
      <c r="DM162" s="65">
        <v>7.49</v>
      </c>
      <c r="DN162" s="65">
        <v>35.42</v>
      </c>
      <c r="DO162" s="42"/>
    </row>
    <row r="163" spans="2:119">
      <c r="B163" s="23"/>
      <c r="C163" s="42">
        <v>80</v>
      </c>
      <c r="D163" s="64">
        <f t="shared" si="4"/>
        <v>80.1995</v>
      </c>
      <c r="E163" s="42">
        <v>1995</v>
      </c>
      <c r="F163" s="65">
        <v>75.111960395163024</v>
      </c>
      <c r="G163" s="65">
        <v>52.287581699346411</v>
      </c>
      <c r="H163" s="65">
        <v>1.1123333333333334</v>
      </c>
      <c r="I163" s="65">
        <v>15.74</v>
      </c>
      <c r="J163" s="65">
        <v>11.5</v>
      </c>
      <c r="K163" s="65">
        <v>22</v>
      </c>
      <c r="L163" s="65">
        <v>16.95</v>
      </c>
      <c r="M163" s="65">
        <v>11.200000000000001</v>
      </c>
      <c r="N163" s="65">
        <v>49</v>
      </c>
      <c r="O163" s="65">
        <v>18.59</v>
      </c>
      <c r="P163" s="65">
        <v>10.868518518518519</v>
      </c>
      <c r="Q163" s="65">
        <v>80.222222222222214</v>
      </c>
      <c r="R163" s="65">
        <v>16</v>
      </c>
      <c r="S163" s="65">
        <v>17.47</v>
      </c>
      <c r="T163" s="65">
        <v>10.7</v>
      </c>
      <c r="U163" s="65">
        <v>30</v>
      </c>
      <c r="V163" s="65">
        <v>19</v>
      </c>
      <c r="W163" s="65">
        <v>11.149999999999999</v>
      </c>
      <c r="X163" s="66">
        <v>1070</v>
      </c>
      <c r="Y163" s="65">
        <v>10.9</v>
      </c>
      <c r="Z163" s="65">
        <v>16</v>
      </c>
      <c r="AA163" s="65">
        <v>0.8</v>
      </c>
      <c r="AB163" s="65">
        <v>10.6</v>
      </c>
      <c r="AC163" s="65">
        <v>12</v>
      </c>
      <c r="AD163" s="65">
        <v>0.8</v>
      </c>
      <c r="AE163" s="65">
        <v>10.7</v>
      </c>
      <c r="AF163" s="65">
        <v>12</v>
      </c>
      <c r="AG163" s="65">
        <v>0.8</v>
      </c>
      <c r="AH163" s="65">
        <v>10.1</v>
      </c>
      <c r="AI163" s="65">
        <v>12</v>
      </c>
      <c r="AJ163" s="65">
        <v>0.8</v>
      </c>
      <c r="AK163" s="65">
        <v>11.4</v>
      </c>
      <c r="AL163" s="65">
        <v>8</v>
      </c>
      <c r="AM163" s="65">
        <v>0.9</v>
      </c>
      <c r="AN163" s="65">
        <v>4.076666666666668</v>
      </c>
      <c r="AO163" s="65">
        <v>5.19</v>
      </c>
      <c r="AP163" s="65">
        <v>2.98</v>
      </c>
      <c r="AQ163" s="65">
        <v>3.16</v>
      </c>
      <c r="AR163" s="65">
        <v>4.6100000000000003</v>
      </c>
      <c r="AS163" s="65">
        <v>3.35</v>
      </c>
      <c r="AT163" s="65">
        <v>5.04</v>
      </c>
      <c r="AU163" s="65">
        <v>3.53</v>
      </c>
      <c r="AV163" s="65">
        <v>3.67</v>
      </c>
      <c r="AW163" s="65">
        <v>6.12</v>
      </c>
      <c r="AX163" s="65">
        <v>6.285239367880358</v>
      </c>
      <c r="AY163" s="65">
        <v>6.6</v>
      </c>
      <c r="AZ163" s="65">
        <v>6.87</v>
      </c>
      <c r="BA163" s="65">
        <v>9.35</v>
      </c>
      <c r="BB163" s="65"/>
      <c r="BC163" s="65"/>
      <c r="BD163" s="65"/>
      <c r="BE163" s="65">
        <v>4.014909777877322</v>
      </c>
      <c r="BF163" s="65">
        <v>4.6439718942347428</v>
      </c>
      <c r="BG163" s="65">
        <v>10.25</v>
      </c>
      <c r="BH163" s="65">
        <v>5.1319801790770621</v>
      </c>
      <c r="BI163" s="65">
        <v>5.55</v>
      </c>
      <c r="BJ163" s="65">
        <v>5.2912903225806982</v>
      </c>
      <c r="BK163" s="65">
        <v>6.87</v>
      </c>
      <c r="BL163" s="65">
        <v>6.52</v>
      </c>
      <c r="BM163" s="65">
        <v>6.35</v>
      </c>
      <c r="BN163" s="65">
        <v>6.75</v>
      </c>
      <c r="BO163" s="65">
        <v>9.85</v>
      </c>
      <c r="BP163" s="65">
        <v>10.42</v>
      </c>
      <c r="BQ163" s="65">
        <v>9.57</v>
      </c>
      <c r="BR163" s="65">
        <v>9.48</v>
      </c>
      <c r="BS163" s="65">
        <v>9.59</v>
      </c>
      <c r="BT163" s="65">
        <v>9.1300000000000008</v>
      </c>
      <c r="BU163" s="65">
        <v>6.75</v>
      </c>
      <c r="BV163" s="65">
        <v>7.8324963749314938</v>
      </c>
      <c r="BW163" s="65">
        <v>7.5</v>
      </c>
      <c r="BX163" s="65">
        <v>2.5</v>
      </c>
      <c r="BY163" s="65">
        <v>0.53</v>
      </c>
      <c r="BZ163" s="65">
        <v>0.47</v>
      </c>
      <c r="CA163" s="65">
        <v>6.43</v>
      </c>
      <c r="CB163" s="65">
        <v>7.8099999999999197</v>
      </c>
      <c r="CC163" s="65">
        <v>7.58</v>
      </c>
      <c r="CD163" s="65">
        <v>9.3599999999998893</v>
      </c>
      <c r="CE163" s="65">
        <v>11.637849870578091</v>
      </c>
      <c r="CF163" s="65">
        <v>0.37</v>
      </c>
      <c r="CG163" s="65" t="s">
        <v>202</v>
      </c>
      <c r="CH163" s="65">
        <v>47.5</v>
      </c>
      <c r="CI163" s="65">
        <v>23.425000000000001</v>
      </c>
      <c r="CJ163" s="65">
        <v>2.2000000000000002</v>
      </c>
      <c r="CK163" s="65">
        <v>9.315810955961247</v>
      </c>
      <c r="CL163" s="65">
        <v>1.01</v>
      </c>
      <c r="CM163" s="65">
        <v>11.33</v>
      </c>
      <c r="CN163" s="65">
        <v>24.09</v>
      </c>
      <c r="CO163" s="65">
        <v>4.55</v>
      </c>
      <c r="CP163" s="65">
        <v>4.29</v>
      </c>
      <c r="CQ163" s="65">
        <v>2.7221064146126546</v>
      </c>
      <c r="CR163" s="65">
        <v>1.7949606299212808</v>
      </c>
      <c r="CS163" s="65">
        <v>0.35</v>
      </c>
      <c r="CT163" s="65">
        <v>0.37</v>
      </c>
      <c r="CU163" s="65">
        <v>0.83509260399941621</v>
      </c>
      <c r="CV163" s="65">
        <v>0.25</v>
      </c>
      <c r="CW163" s="65">
        <v>0.56000000000000005</v>
      </c>
      <c r="CX163" s="65">
        <v>0.56000000000000005</v>
      </c>
      <c r="CY163" s="65">
        <v>0.6546346046046414</v>
      </c>
      <c r="CZ163" s="65">
        <v>1.1234631945363267</v>
      </c>
      <c r="DA163" s="65">
        <v>0.71</v>
      </c>
      <c r="DB163" s="65">
        <v>10.25</v>
      </c>
      <c r="DC163" s="65">
        <v>1.62</v>
      </c>
      <c r="DD163" s="65">
        <v>4.8</v>
      </c>
      <c r="DE163" s="65">
        <v>1.5583724929436109</v>
      </c>
      <c r="DF163" s="65">
        <v>6.7246027431859732</v>
      </c>
      <c r="DG163" s="65">
        <v>7.0314401568599507</v>
      </c>
      <c r="DH163" s="65">
        <v>5.656548335612599</v>
      </c>
      <c r="DI163" s="65">
        <v>20</v>
      </c>
      <c r="DJ163" s="65">
        <v>4.9000000000000004</v>
      </c>
      <c r="DK163" s="65">
        <v>9</v>
      </c>
      <c r="DL163" s="65">
        <v>1.28</v>
      </c>
      <c r="DM163" s="65">
        <v>7.33</v>
      </c>
      <c r="DN163" s="65">
        <v>41.25</v>
      </c>
      <c r="DO163" s="42"/>
    </row>
    <row r="164" spans="2:119">
      <c r="B164" s="23"/>
      <c r="C164" s="42">
        <v>80</v>
      </c>
      <c r="D164" s="64">
        <f t="shared" si="4"/>
        <v>80.199600000000004</v>
      </c>
      <c r="E164" s="42">
        <v>1996</v>
      </c>
      <c r="F164" s="65">
        <v>76.71051628436588</v>
      </c>
      <c r="G164" s="65">
        <v>54.466230936819173</v>
      </c>
      <c r="H164" s="65">
        <v>1.2318333333333331</v>
      </c>
      <c r="I164" s="65">
        <v>16.3</v>
      </c>
      <c r="J164" s="65">
        <v>12.6</v>
      </c>
      <c r="K164" s="65">
        <v>20</v>
      </c>
      <c r="L164" s="65">
        <v>17.64</v>
      </c>
      <c r="M164" s="65">
        <v>9.6</v>
      </c>
      <c r="N164" s="65">
        <v>56</v>
      </c>
      <c r="O164" s="65">
        <v>18.899999999999999</v>
      </c>
      <c r="P164" s="65">
        <v>10.199999999999999</v>
      </c>
      <c r="Q164" s="65">
        <v>80</v>
      </c>
      <c r="R164" s="65">
        <v>20.106845299834276</v>
      </c>
      <c r="S164" s="65">
        <v>18.010000000000002</v>
      </c>
      <c r="T164" s="65">
        <v>15</v>
      </c>
      <c r="U164" s="65">
        <v>25</v>
      </c>
      <c r="V164" s="65">
        <v>17.835645861148201</v>
      </c>
      <c r="W164" s="65">
        <v>11</v>
      </c>
      <c r="X164" s="66">
        <v>960</v>
      </c>
      <c r="Y164" s="65">
        <v>11.1</v>
      </c>
      <c r="Z164" s="65">
        <v>12</v>
      </c>
      <c r="AA164" s="65">
        <v>1</v>
      </c>
      <c r="AB164" s="65">
        <v>10.7</v>
      </c>
      <c r="AC164" s="65">
        <v>12</v>
      </c>
      <c r="AD164" s="65">
        <v>1</v>
      </c>
      <c r="AE164" s="65">
        <v>10.8</v>
      </c>
      <c r="AF164" s="65">
        <v>13</v>
      </c>
      <c r="AG164" s="65">
        <v>1.4</v>
      </c>
      <c r="AH164" s="65">
        <v>10.9</v>
      </c>
      <c r="AI164" s="65">
        <v>12</v>
      </c>
      <c r="AJ164" s="65">
        <v>1.3</v>
      </c>
      <c r="AK164" s="65">
        <v>13.4</v>
      </c>
      <c r="AL164" s="65">
        <v>10</v>
      </c>
      <c r="AM164" s="65">
        <v>1.8</v>
      </c>
      <c r="AN164" s="65">
        <v>3.33</v>
      </c>
      <c r="AO164" s="65">
        <v>6.09</v>
      </c>
      <c r="AP164" s="65">
        <v>2.93</v>
      </c>
      <c r="AQ164" s="65">
        <v>3.22</v>
      </c>
      <c r="AR164" s="65">
        <v>4.8499999999999996</v>
      </c>
      <c r="AS164" s="65">
        <v>3.47</v>
      </c>
      <c r="AT164" s="65">
        <v>4.88</v>
      </c>
      <c r="AU164" s="65">
        <v>3.62</v>
      </c>
      <c r="AV164" s="65">
        <v>5.38</v>
      </c>
      <c r="AW164" s="65">
        <v>6.04</v>
      </c>
      <c r="AX164" s="65">
        <v>6.1169737890488562</v>
      </c>
      <c r="AY164" s="65">
        <v>7.17</v>
      </c>
      <c r="AZ164" s="65">
        <v>9.4</v>
      </c>
      <c r="BA164" s="65">
        <v>10</v>
      </c>
      <c r="BB164" s="65"/>
      <c r="BC164" s="65"/>
      <c r="BD164" s="65"/>
      <c r="BE164" s="65">
        <v>4.1878205003359623</v>
      </c>
      <c r="BF164" s="65">
        <v>4.7384051430422582</v>
      </c>
      <c r="BG164" s="65">
        <v>9.870000000000001</v>
      </c>
      <c r="BH164" s="65">
        <v>5.1882054029233906</v>
      </c>
      <c r="BI164" s="65">
        <v>5.96</v>
      </c>
      <c r="BJ164" s="65">
        <v>5.2912903225807177</v>
      </c>
      <c r="BK164" s="65">
        <v>6.63</v>
      </c>
      <c r="BL164" s="65">
        <v>6.67</v>
      </c>
      <c r="BM164" s="65">
        <v>6.42</v>
      </c>
      <c r="BN164" s="65">
        <v>6.66</v>
      </c>
      <c r="BO164" s="65">
        <v>8.8497310277682182</v>
      </c>
      <c r="BP164" s="65">
        <v>10.5</v>
      </c>
      <c r="BQ164" s="65">
        <v>9.17</v>
      </c>
      <c r="BR164" s="65">
        <v>8.2100000000000009</v>
      </c>
      <c r="BS164" s="65">
        <v>8.33</v>
      </c>
      <c r="BT164" s="65">
        <v>8.17</v>
      </c>
      <c r="BU164" s="65">
        <v>5.54</v>
      </c>
      <c r="BV164" s="65">
        <v>7.8324963749314778</v>
      </c>
      <c r="BW164" s="65">
        <v>7.05</v>
      </c>
      <c r="BX164" s="65">
        <v>2.25</v>
      </c>
      <c r="BY164" s="65">
        <v>0.45</v>
      </c>
      <c r="BZ164" s="65">
        <v>0.41</v>
      </c>
      <c r="CA164" s="65">
        <v>6.5</v>
      </c>
      <c r="CB164" s="65">
        <v>7.8099999999999374</v>
      </c>
      <c r="CC164" s="65">
        <v>7.35</v>
      </c>
      <c r="CD164" s="65">
        <v>9.3599999999999142</v>
      </c>
      <c r="CE164" s="65">
        <v>11.255699741156182</v>
      </c>
      <c r="CF164" s="65">
        <v>0.38</v>
      </c>
      <c r="CG164" s="65" t="s">
        <v>202</v>
      </c>
      <c r="CH164" s="65">
        <v>52.14</v>
      </c>
      <c r="CI164" s="65">
        <v>26.25</v>
      </c>
      <c r="CJ164" s="65">
        <v>3.75</v>
      </c>
      <c r="CK164" s="65">
        <v>9.3158109559612683</v>
      </c>
      <c r="CL164" s="65">
        <v>1.1200000000000001</v>
      </c>
      <c r="CM164" s="65">
        <v>12.86</v>
      </c>
      <c r="CN164" s="65">
        <v>23.78</v>
      </c>
      <c r="CO164" s="65">
        <v>5.3</v>
      </c>
      <c r="CP164" s="65">
        <v>4.34</v>
      </c>
      <c r="CQ164" s="65">
        <v>2.6880588075263541</v>
      </c>
      <c r="CR164" s="65">
        <v>1.794960629921277</v>
      </c>
      <c r="CS164" s="65">
        <v>0.36</v>
      </c>
      <c r="CT164" s="65">
        <v>0.33</v>
      </c>
      <c r="CU164" s="65">
        <v>0.88505543832762579</v>
      </c>
      <c r="CV164" s="65">
        <v>0.27</v>
      </c>
      <c r="CW164" s="65">
        <v>0.52</v>
      </c>
      <c r="CX164" s="65">
        <v>0.55000000000000004</v>
      </c>
      <c r="CY164" s="65">
        <v>0.6720977320048992</v>
      </c>
      <c r="CZ164" s="65">
        <v>1.1316543146718965</v>
      </c>
      <c r="DA164" s="65">
        <v>0.92</v>
      </c>
      <c r="DB164" s="65">
        <v>14.5</v>
      </c>
      <c r="DC164" s="65">
        <v>1.1299999999999999</v>
      </c>
      <c r="DD164" s="65">
        <v>3.8</v>
      </c>
      <c r="DE164" s="65">
        <v>1.613952379214648</v>
      </c>
      <c r="DF164" s="65">
        <v>7.2487803199189331</v>
      </c>
      <c r="DG164" s="65">
        <v>7.31597105880466</v>
      </c>
      <c r="DH164" s="65">
        <v>6.1442012653850462</v>
      </c>
      <c r="DI164" s="65">
        <v>17.5</v>
      </c>
      <c r="DJ164" s="65">
        <v>7.9</v>
      </c>
      <c r="DK164" s="65">
        <v>10.016147901173444</v>
      </c>
      <c r="DL164" s="65">
        <v>0.93004373201084367</v>
      </c>
      <c r="DM164" s="65">
        <v>9.25</v>
      </c>
      <c r="DN164" s="65">
        <v>37.5</v>
      </c>
      <c r="DO164" s="42"/>
    </row>
    <row r="165" spans="2:119">
      <c r="B165" s="23"/>
      <c r="C165" s="42">
        <v>80</v>
      </c>
      <c r="D165" s="64">
        <f t="shared" si="4"/>
        <v>80.199700000000007</v>
      </c>
      <c r="E165" s="42">
        <v>1997</v>
      </c>
      <c r="F165" s="65">
        <v>78.034612423976384</v>
      </c>
      <c r="G165" s="65">
        <v>55.846042120551921</v>
      </c>
      <c r="H165" s="65">
        <v>1.1761666666666666</v>
      </c>
      <c r="I165" s="65">
        <v>16.77</v>
      </c>
      <c r="J165" s="65">
        <v>12.8</v>
      </c>
      <c r="K165" s="65">
        <v>23</v>
      </c>
      <c r="L165" s="65">
        <v>18.43</v>
      </c>
      <c r="M165" s="65">
        <v>10.7</v>
      </c>
      <c r="N165" s="65">
        <v>57</v>
      </c>
      <c r="O165" s="65">
        <v>19.079999999999998</v>
      </c>
      <c r="P165" s="65">
        <v>10.7</v>
      </c>
      <c r="Q165" s="65">
        <v>67</v>
      </c>
      <c r="R165" s="65">
        <v>20</v>
      </c>
      <c r="S165" s="65">
        <v>18.38</v>
      </c>
      <c r="T165" s="65">
        <v>13.455764705882352</v>
      </c>
      <c r="U165" s="65">
        <v>26.218823529411765</v>
      </c>
      <c r="V165" s="65">
        <v>18.0617222963952</v>
      </c>
      <c r="W165" s="65">
        <v>11.600000000000001</v>
      </c>
      <c r="X165" s="66">
        <v>580</v>
      </c>
      <c r="Y165" s="65">
        <v>11.5</v>
      </c>
      <c r="Z165" s="65">
        <v>16</v>
      </c>
      <c r="AA165" s="65">
        <v>1</v>
      </c>
      <c r="AB165" s="65">
        <v>11.5</v>
      </c>
      <c r="AC165" s="65">
        <v>13</v>
      </c>
      <c r="AD165" s="65">
        <v>1.1000000000000001</v>
      </c>
      <c r="AE165" s="65">
        <v>11.6</v>
      </c>
      <c r="AF165" s="65">
        <v>16</v>
      </c>
      <c r="AG165" s="65">
        <v>0.9</v>
      </c>
      <c r="AH165" s="65">
        <v>11.4</v>
      </c>
      <c r="AI165" s="65">
        <v>14</v>
      </c>
      <c r="AJ165" s="65">
        <v>0.9</v>
      </c>
      <c r="AK165" s="65">
        <v>12.8</v>
      </c>
      <c r="AL165" s="65">
        <v>12</v>
      </c>
      <c r="AM165" s="65">
        <v>1</v>
      </c>
      <c r="AN165" s="65">
        <v>4.04</v>
      </c>
      <c r="AO165" s="65">
        <v>5.66</v>
      </c>
      <c r="AP165" s="65">
        <v>3.02</v>
      </c>
      <c r="AQ165" s="65">
        <v>3.3</v>
      </c>
      <c r="AR165" s="65">
        <v>5.77</v>
      </c>
      <c r="AS165" s="65">
        <v>3.35</v>
      </c>
      <c r="AT165" s="65">
        <v>4.6350793650793651</v>
      </c>
      <c r="AU165" s="65">
        <v>3.66</v>
      </c>
      <c r="AV165" s="65">
        <v>4.894285714285715</v>
      </c>
      <c r="AW165" s="65">
        <v>5.77</v>
      </c>
      <c r="AX165" s="65">
        <v>5.9487082102173536</v>
      </c>
      <c r="AY165" s="65">
        <v>7.18</v>
      </c>
      <c r="AZ165" s="65">
        <v>8</v>
      </c>
      <c r="BA165" s="65">
        <v>8.83</v>
      </c>
      <c r="BB165" s="65"/>
      <c r="BC165" s="65"/>
      <c r="BD165" s="65"/>
      <c r="BE165" s="65">
        <v>4.458307982199031</v>
      </c>
      <c r="BF165" s="65">
        <v>4.7654461064131617</v>
      </c>
      <c r="BG165" s="65">
        <v>9.1300000000000008</v>
      </c>
      <c r="BH165" s="65">
        <v>5.3450906864620737</v>
      </c>
      <c r="BI165" s="65">
        <v>5.63</v>
      </c>
      <c r="BJ165" s="65">
        <v>5.2912903225807355</v>
      </c>
      <c r="BK165" s="65">
        <v>6.79</v>
      </c>
      <c r="BL165" s="65">
        <v>6.55</v>
      </c>
      <c r="BM165" s="65">
        <v>6.63</v>
      </c>
      <c r="BN165" s="65">
        <v>6.54</v>
      </c>
      <c r="BO165" s="65">
        <v>9.0947025959888474</v>
      </c>
      <c r="BP165" s="65">
        <v>9</v>
      </c>
      <c r="BQ165" s="65">
        <v>8.67</v>
      </c>
      <c r="BR165" s="65">
        <v>8.5399999999999991</v>
      </c>
      <c r="BS165" s="65">
        <v>8.67</v>
      </c>
      <c r="BT165" s="65">
        <v>8.61</v>
      </c>
      <c r="BU165" s="65">
        <v>7</v>
      </c>
      <c r="BV165" s="65">
        <v>7.83249637493146</v>
      </c>
      <c r="BW165" s="65">
        <v>7.44</v>
      </c>
      <c r="BX165" s="65">
        <v>2.69</v>
      </c>
      <c r="BY165" s="65">
        <v>0.46</v>
      </c>
      <c r="BZ165" s="65">
        <v>0.64</v>
      </c>
      <c r="CA165" s="65">
        <v>6.51</v>
      </c>
      <c r="CB165" s="65">
        <v>7.8099999999999588</v>
      </c>
      <c r="CC165" s="65">
        <v>7.4</v>
      </c>
      <c r="CD165" s="65">
        <v>9.3599999999999426</v>
      </c>
      <c r="CE165" s="65">
        <v>10.873549611734269</v>
      </c>
      <c r="CF165" s="65">
        <v>0.41</v>
      </c>
      <c r="CG165" s="65" t="s">
        <v>202</v>
      </c>
      <c r="CH165" s="65">
        <v>47.86</v>
      </c>
      <c r="CI165" s="65" t="s">
        <v>202</v>
      </c>
      <c r="CJ165" s="65">
        <v>2.89</v>
      </c>
      <c r="CK165" s="65">
        <v>9.3158109559612914</v>
      </c>
      <c r="CL165" s="65">
        <v>1.1399999999999999</v>
      </c>
      <c r="CM165" s="65">
        <v>11.97</v>
      </c>
      <c r="CN165" s="65">
        <v>23.26</v>
      </c>
      <c r="CO165" s="65">
        <v>5.17</v>
      </c>
      <c r="CP165" s="65">
        <v>4.28</v>
      </c>
      <c r="CQ165" s="65">
        <v>2.711099411729585</v>
      </c>
      <c r="CR165" s="65">
        <v>1.794960629921273</v>
      </c>
      <c r="CS165" s="65">
        <v>0.33</v>
      </c>
      <c r="CT165" s="65">
        <v>0.31</v>
      </c>
      <c r="CU165" s="65">
        <v>0.91003675525283767</v>
      </c>
      <c r="CV165" s="65">
        <v>0.3</v>
      </c>
      <c r="CW165" s="65">
        <v>0.5</v>
      </c>
      <c r="CX165" s="65">
        <v>0.39</v>
      </c>
      <c r="CY165" s="65">
        <v>0.69847163827500358</v>
      </c>
      <c r="CZ165" s="65">
        <v>1.1609998329862417</v>
      </c>
      <c r="DA165" s="65">
        <v>0.69</v>
      </c>
      <c r="DB165" s="65">
        <v>14.622574626865672</v>
      </c>
      <c r="DC165" s="65">
        <v>1.1549626865671641</v>
      </c>
      <c r="DD165" s="65">
        <v>6.2208955223880595</v>
      </c>
      <c r="DE165" s="65">
        <v>1.5769738895384378</v>
      </c>
      <c r="DF165" s="65">
        <v>7.3307522510201943</v>
      </c>
      <c r="DG165" s="65">
        <v>8.25</v>
      </c>
      <c r="DH165" s="65">
        <v>6.8</v>
      </c>
      <c r="DI165" s="65">
        <v>18.75</v>
      </c>
      <c r="DJ165" s="65">
        <v>4</v>
      </c>
      <c r="DK165" s="65">
        <v>10</v>
      </c>
      <c r="DL165" s="65">
        <v>1.03</v>
      </c>
      <c r="DM165" s="65">
        <v>9.08</v>
      </c>
      <c r="DN165" s="65">
        <v>41.11</v>
      </c>
      <c r="DO165" s="42"/>
    </row>
    <row r="166" spans="2:119">
      <c r="B166" s="23"/>
      <c r="C166" s="42">
        <v>80</v>
      </c>
      <c r="D166" s="64">
        <f t="shared" si="4"/>
        <v>80.199799999999996</v>
      </c>
      <c r="E166" s="42">
        <v>1998</v>
      </c>
      <c r="F166" s="65">
        <v>78.633701984914566</v>
      </c>
      <c r="G166" s="65">
        <v>57.62527233115469</v>
      </c>
      <c r="H166" s="65">
        <v>1.0395000000000001</v>
      </c>
      <c r="I166" s="65">
        <v>16.91</v>
      </c>
      <c r="J166" s="65">
        <v>11.899999999999999</v>
      </c>
      <c r="K166" s="65">
        <v>25</v>
      </c>
      <c r="L166" s="65">
        <v>18.579999999999998</v>
      </c>
      <c r="M166" s="65">
        <v>12.3</v>
      </c>
      <c r="N166" s="65">
        <v>76</v>
      </c>
      <c r="O166" s="65">
        <v>19.260000000000002</v>
      </c>
      <c r="P166" s="65">
        <v>7.6</v>
      </c>
      <c r="Q166" s="65">
        <v>66</v>
      </c>
      <c r="R166" s="65">
        <v>21</v>
      </c>
      <c r="S166" s="65">
        <v>18.71</v>
      </c>
      <c r="T166" s="65">
        <v>12.7</v>
      </c>
      <c r="U166" s="65">
        <v>25</v>
      </c>
      <c r="V166" s="65">
        <v>17.670000000000002</v>
      </c>
      <c r="W166" s="65">
        <v>11.899999999999999</v>
      </c>
      <c r="X166" s="66">
        <v>1180</v>
      </c>
      <c r="Y166" s="65">
        <v>11.3</v>
      </c>
      <c r="Z166" s="65">
        <v>16</v>
      </c>
      <c r="AA166" s="65">
        <v>0.8</v>
      </c>
      <c r="AB166" s="65">
        <v>11.1</v>
      </c>
      <c r="AC166" s="65">
        <v>17</v>
      </c>
      <c r="AD166" s="65">
        <v>0.8</v>
      </c>
      <c r="AE166" s="65">
        <v>11.3</v>
      </c>
      <c r="AF166" s="65">
        <v>18</v>
      </c>
      <c r="AG166" s="65">
        <v>0.7</v>
      </c>
      <c r="AH166" s="65">
        <v>11</v>
      </c>
      <c r="AI166" s="65">
        <v>18</v>
      </c>
      <c r="AJ166" s="65">
        <v>0.9</v>
      </c>
      <c r="AK166" s="65">
        <v>9.3000000000000007</v>
      </c>
      <c r="AL166" s="65">
        <v>16</v>
      </c>
      <c r="AM166" s="65">
        <v>0.7</v>
      </c>
      <c r="AN166" s="65">
        <v>7</v>
      </c>
      <c r="AO166" s="65">
        <v>5.59</v>
      </c>
      <c r="AP166" s="65">
        <v>3.05</v>
      </c>
      <c r="AQ166" s="65">
        <v>3.56</v>
      </c>
      <c r="AR166" s="65">
        <v>5.73</v>
      </c>
      <c r="AS166" s="65">
        <v>3.69</v>
      </c>
      <c r="AT166" s="65">
        <v>5</v>
      </c>
      <c r="AU166" s="65">
        <v>3.71</v>
      </c>
      <c r="AV166" s="65">
        <v>5.5</v>
      </c>
      <c r="AW166" s="65">
        <v>5.83</v>
      </c>
      <c r="AX166" s="65">
        <v>5.780442631385851</v>
      </c>
      <c r="AY166" s="65">
        <v>7.86</v>
      </c>
      <c r="AZ166" s="65">
        <v>8.32</v>
      </c>
      <c r="BA166" s="65">
        <v>10.1</v>
      </c>
      <c r="BB166" s="65"/>
      <c r="BC166" s="65"/>
      <c r="BD166" s="65"/>
      <c r="BE166" s="65">
        <v>4.5980689641740859</v>
      </c>
      <c r="BF166" s="65">
        <v>4.877104152935873</v>
      </c>
      <c r="BG166" s="65">
        <v>9.17</v>
      </c>
      <c r="BH166" s="65">
        <v>5.5019759700007604</v>
      </c>
      <c r="BI166" s="65">
        <v>5.9</v>
      </c>
      <c r="BJ166" s="65">
        <v>5.2912903225807533</v>
      </c>
      <c r="BK166" s="65">
        <v>6.4</v>
      </c>
      <c r="BL166" s="65">
        <v>6.93</v>
      </c>
      <c r="BM166" s="65">
        <v>6.79</v>
      </c>
      <c r="BN166" s="65">
        <v>6.74</v>
      </c>
      <c r="BO166" s="65">
        <v>10</v>
      </c>
      <c r="BP166" s="65">
        <v>9.3800000000000008</v>
      </c>
      <c r="BQ166" s="65">
        <v>10.67</v>
      </c>
      <c r="BR166" s="65">
        <v>9.2899999999999991</v>
      </c>
      <c r="BS166" s="65">
        <v>9.33</v>
      </c>
      <c r="BT166" s="65">
        <v>9.57</v>
      </c>
      <c r="BU166" s="65">
        <v>6.97</v>
      </c>
      <c r="BV166" s="65">
        <v>7.8324963749314387</v>
      </c>
      <c r="BW166" s="65">
        <v>7.86</v>
      </c>
      <c r="BX166" s="65">
        <v>2.54</v>
      </c>
      <c r="BY166" s="65">
        <v>0.44</v>
      </c>
      <c r="BZ166" s="65">
        <v>0.49</v>
      </c>
      <c r="CA166" s="65">
        <v>7.17</v>
      </c>
      <c r="CB166" s="65">
        <v>7.8099999999999801</v>
      </c>
      <c r="CC166" s="65">
        <v>7.95</v>
      </c>
      <c r="CD166" s="65">
        <v>9.359999999999971</v>
      </c>
      <c r="CE166" s="65">
        <v>10.491399482312357</v>
      </c>
      <c r="CF166" s="65">
        <v>0.36</v>
      </c>
      <c r="CG166" s="65" t="s">
        <v>202</v>
      </c>
      <c r="CH166" s="65">
        <v>50</v>
      </c>
      <c r="CI166" s="65" t="s">
        <v>202</v>
      </c>
      <c r="CJ166" s="65">
        <v>3.21</v>
      </c>
      <c r="CK166" s="65">
        <v>8.9737164339419753</v>
      </c>
      <c r="CL166" s="65">
        <v>0.99</v>
      </c>
      <c r="CM166" s="65">
        <v>12.3</v>
      </c>
      <c r="CN166" s="65">
        <v>23.04</v>
      </c>
      <c r="CO166" s="65">
        <v>5.1152483027142921</v>
      </c>
      <c r="CP166" s="65">
        <v>4.2300000000000004</v>
      </c>
      <c r="CQ166" s="65">
        <v>2.8357891335271956</v>
      </c>
      <c r="CR166" s="65">
        <v>1.7949606299212686</v>
      </c>
      <c r="CS166" s="65">
        <v>0.43</v>
      </c>
      <c r="CT166" s="65">
        <v>0.4</v>
      </c>
      <c r="CU166" s="65">
        <v>0.91003655778268444</v>
      </c>
      <c r="CV166" s="65">
        <v>0.32</v>
      </c>
      <c r="CW166" s="65">
        <v>0.55000000000000004</v>
      </c>
      <c r="CX166" s="65">
        <v>0.63</v>
      </c>
      <c r="CY166" s="65">
        <v>0.69831718282011135</v>
      </c>
      <c r="CZ166" s="65">
        <v>1.1903453513005864</v>
      </c>
      <c r="DA166" s="65">
        <v>0.81</v>
      </c>
      <c r="DB166" s="65">
        <v>15.000298507462686</v>
      </c>
      <c r="DC166" s="65">
        <v>1.2298507462686568</v>
      </c>
      <c r="DD166" s="65">
        <v>6.7835820895522385</v>
      </c>
      <c r="DE166" s="65">
        <v>1.5919692894006645</v>
      </c>
      <c r="DF166" s="65">
        <v>7.0934764331416487</v>
      </c>
      <c r="DG166" s="65">
        <v>7.67</v>
      </c>
      <c r="DH166" s="65">
        <v>8</v>
      </c>
      <c r="DI166" s="65">
        <v>19.43</v>
      </c>
      <c r="DJ166" s="65">
        <v>6</v>
      </c>
      <c r="DK166" s="65">
        <v>11.393398034508026</v>
      </c>
      <c r="DL166" s="65">
        <v>0.98464100834615376</v>
      </c>
      <c r="DM166" s="65">
        <v>8.11</v>
      </c>
      <c r="DN166" s="65">
        <v>40</v>
      </c>
      <c r="DO166" s="42"/>
    </row>
    <row r="167" spans="2:119">
      <c r="B167" s="23"/>
      <c r="C167" s="42">
        <v>80</v>
      </c>
      <c r="D167" s="64">
        <f t="shared" si="4"/>
        <v>80.1999</v>
      </c>
      <c r="E167" s="42">
        <v>1999</v>
      </c>
      <c r="F167" s="65">
        <v>79.789334926970596</v>
      </c>
      <c r="G167" s="65">
        <v>58.968772694262896</v>
      </c>
      <c r="H167" s="65">
        <v>1.1225000000000001</v>
      </c>
      <c r="I167" s="65">
        <v>16.93</v>
      </c>
      <c r="J167" s="65">
        <v>12</v>
      </c>
      <c r="K167" s="65">
        <v>22</v>
      </c>
      <c r="L167" s="65">
        <v>18.77</v>
      </c>
      <c r="M167" s="65">
        <v>11.3</v>
      </c>
      <c r="N167" s="65">
        <v>57</v>
      </c>
      <c r="O167" s="65">
        <v>19.100000000000001</v>
      </c>
      <c r="P167" s="65">
        <v>9.7000000000000011</v>
      </c>
      <c r="Q167" s="65">
        <v>90</v>
      </c>
      <c r="R167" s="65">
        <v>22.33872202939753</v>
      </c>
      <c r="S167" s="65">
        <v>18.5</v>
      </c>
      <c r="T167" s="65">
        <v>13.133333333333335</v>
      </c>
      <c r="U167" s="65">
        <v>25.083333333333329</v>
      </c>
      <c r="V167" s="65">
        <v>18.182080273698276</v>
      </c>
      <c r="W167" s="65">
        <v>12</v>
      </c>
      <c r="X167" s="66">
        <v>1080</v>
      </c>
      <c r="Y167" s="65">
        <v>12</v>
      </c>
      <c r="Z167" s="65">
        <v>14</v>
      </c>
      <c r="AA167" s="65">
        <v>1.5</v>
      </c>
      <c r="AB167" s="65">
        <v>12</v>
      </c>
      <c r="AC167" s="65">
        <v>14</v>
      </c>
      <c r="AD167" s="65">
        <v>1.4</v>
      </c>
      <c r="AE167" s="65">
        <v>11.4</v>
      </c>
      <c r="AF167" s="65">
        <v>14</v>
      </c>
      <c r="AG167" s="65">
        <v>0.9</v>
      </c>
      <c r="AH167" s="65">
        <v>13.8</v>
      </c>
      <c r="AI167" s="65">
        <v>13</v>
      </c>
      <c r="AJ167" s="65">
        <v>1.4</v>
      </c>
      <c r="AK167" s="65">
        <v>11</v>
      </c>
      <c r="AL167" s="65">
        <v>13</v>
      </c>
      <c r="AM167" s="65">
        <v>1</v>
      </c>
      <c r="AN167" s="65">
        <v>5.35</v>
      </c>
      <c r="AO167" s="65">
        <v>5.28</v>
      </c>
      <c r="AP167" s="65">
        <v>3.37</v>
      </c>
      <c r="AQ167" s="65">
        <v>3.65</v>
      </c>
      <c r="AR167" s="65">
        <v>6.39</v>
      </c>
      <c r="AS167" s="65">
        <v>3.83</v>
      </c>
      <c r="AT167" s="65">
        <v>4.75</v>
      </c>
      <c r="AU167" s="65">
        <v>4.18</v>
      </c>
      <c r="AV167" s="65">
        <v>4.8421308488049899</v>
      </c>
      <c r="AW167" s="65">
        <v>6.09</v>
      </c>
      <c r="AX167" s="65">
        <v>5.6682655788315186</v>
      </c>
      <c r="AY167" s="65">
        <v>7.9325925925925924</v>
      </c>
      <c r="AZ167" s="65">
        <v>8.3000000000000007</v>
      </c>
      <c r="BA167" s="65">
        <v>10.199999999999999</v>
      </c>
      <c r="BB167" s="65"/>
      <c r="BC167" s="65"/>
      <c r="BD167" s="65"/>
      <c r="BE167" s="65">
        <v>4.7378299461491391</v>
      </c>
      <c r="BF167" s="65">
        <v>5.0205775682629721</v>
      </c>
      <c r="BG167" s="65">
        <v>10.102739726027398</v>
      </c>
      <c r="BH167" s="65">
        <v>5.5382918803091723</v>
      </c>
      <c r="BI167" s="65">
        <v>5.58</v>
      </c>
      <c r="BJ167" s="65">
        <v>5.2912903225807693</v>
      </c>
      <c r="BK167" s="65">
        <v>6.73</v>
      </c>
      <c r="BL167" s="65">
        <v>7.37</v>
      </c>
      <c r="BM167" s="65">
        <v>7.4</v>
      </c>
      <c r="BN167" s="65">
        <v>7.2</v>
      </c>
      <c r="BO167" s="65">
        <v>10.9</v>
      </c>
      <c r="BP167" s="65">
        <v>9.1300000000000008</v>
      </c>
      <c r="BQ167" s="65">
        <v>9.89</v>
      </c>
      <c r="BR167" s="65">
        <v>9.14</v>
      </c>
      <c r="BS167" s="65">
        <v>9.67</v>
      </c>
      <c r="BT167" s="65">
        <v>10</v>
      </c>
      <c r="BU167" s="65">
        <v>7.33</v>
      </c>
      <c r="BV167" s="65">
        <v>7.9987445623971274</v>
      </c>
      <c r="BW167" s="65">
        <v>7.46</v>
      </c>
      <c r="BX167" s="65">
        <v>2.29</v>
      </c>
      <c r="BY167" s="65">
        <v>0.6</v>
      </c>
      <c r="BZ167" s="65">
        <v>0.49</v>
      </c>
      <c r="CA167" s="65">
        <v>6.98</v>
      </c>
      <c r="CB167" s="65">
        <v>8.3000000000000007</v>
      </c>
      <c r="CC167" s="65">
        <v>7.08</v>
      </c>
      <c r="CD167" s="65">
        <v>11.3</v>
      </c>
      <c r="CE167" s="65">
        <v>10.109249352890441</v>
      </c>
      <c r="CF167" s="65">
        <v>0.38</v>
      </c>
      <c r="CG167" s="65" t="s">
        <v>202</v>
      </c>
      <c r="CH167" s="65">
        <v>51.79</v>
      </c>
      <c r="CI167" s="65" t="s">
        <v>202</v>
      </c>
      <c r="CJ167" s="65">
        <v>3.42</v>
      </c>
      <c r="CK167" s="65">
        <v>8.2895273899033164</v>
      </c>
      <c r="CL167" s="65">
        <v>1.19</v>
      </c>
      <c r="CM167" s="65">
        <v>12.79</v>
      </c>
      <c r="CN167" s="65">
        <v>22.32</v>
      </c>
      <c r="CO167" s="65">
        <v>5.08</v>
      </c>
      <c r="CP167" s="65">
        <v>4.76</v>
      </c>
      <c r="CQ167" s="65">
        <v>3.0241625556156007</v>
      </c>
      <c r="CR167" s="65">
        <v>1.8324409448818946</v>
      </c>
      <c r="CS167" s="65">
        <v>0.38</v>
      </c>
      <c r="CT167" s="65">
        <v>0.36</v>
      </c>
      <c r="CU167" s="65">
        <v>0.9100363689644857</v>
      </c>
      <c r="CV167" s="65">
        <v>0.34</v>
      </c>
      <c r="CW167" s="65">
        <v>0.55000000000000004</v>
      </c>
      <c r="CX167" s="65">
        <v>0.49746031746031738</v>
      </c>
      <c r="CY167" s="65">
        <v>0.70640268245788385</v>
      </c>
      <c r="CZ167" s="65">
        <v>1.2195363044223959</v>
      </c>
      <c r="DA167" s="65">
        <v>1.2</v>
      </c>
      <c r="DB167" s="65">
        <v>15.266504975124377</v>
      </c>
      <c r="DC167" s="65">
        <v>1.2479975124378111</v>
      </c>
      <c r="DD167" s="65">
        <v>6.8213930348258707</v>
      </c>
      <c r="DE167" s="65">
        <v>1.6364316785946682</v>
      </c>
      <c r="DF167" s="65">
        <v>6.9310391394654776</v>
      </c>
      <c r="DG167" s="65">
        <v>7.2560815255530304</v>
      </c>
      <c r="DH167" s="65">
        <v>6.9391587712421163</v>
      </c>
      <c r="DI167" s="65">
        <v>22.67</v>
      </c>
      <c r="DJ167" s="65">
        <v>3.7</v>
      </c>
      <c r="DK167" s="65">
        <v>11.94545912264125</v>
      </c>
      <c r="DL167" s="65">
        <v>1.010035669917591</v>
      </c>
      <c r="DM167" s="65">
        <v>8.81</v>
      </c>
      <c r="DN167" s="65">
        <v>31.25</v>
      </c>
      <c r="DO167" s="42"/>
    </row>
    <row r="168" spans="2:119">
      <c r="B168" s="23"/>
      <c r="C168" s="42">
        <v>80</v>
      </c>
      <c r="D168" s="64">
        <f t="shared" si="4"/>
        <v>80.2</v>
      </c>
      <c r="E168" s="42">
        <v>2000</v>
      </c>
      <c r="F168" s="65">
        <v>81.775479136386338</v>
      </c>
      <c r="G168" s="65">
        <v>60.602759622367472</v>
      </c>
      <c r="H168" s="65">
        <v>1.4666666666666668</v>
      </c>
      <c r="I168" s="65">
        <v>16.670000000000002</v>
      </c>
      <c r="J168" s="65">
        <v>12</v>
      </c>
      <c r="K168" s="65">
        <v>23</v>
      </c>
      <c r="L168" s="65">
        <v>18.079999999999998</v>
      </c>
      <c r="M168" s="65">
        <v>12.8555555555556</v>
      </c>
      <c r="N168" s="65">
        <v>35.2222222222222</v>
      </c>
      <c r="O168" s="65">
        <v>19.100000000000001</v>
      </c>
      <c r="P168" s="65">
        <v>11.52857142857143</v>
      </c>
      <c r="Q168" s="65">
        <v>74.857142857142861</v>
      </c>
      <c r="R168" s="65">
        <v>22.917340253674691</v>
      </c>
      <c r="S168" s="65">
        <v>18.5</v>
      </c>
      <c r="T168" s="65">
        <v>13.211111111111114</v>
      </c>
      <c r="U168" s="65">
        <v>23.527777777777771</v>
      </c>
      <c r="V168" s="65">
        <v>18.435931241655553</v>
      </c>
      <c r="W168" s="65">
        <v>12.7</v>
      </c>
      <c r="X168" s="66">
        <v>960</v>
      </c>
      <c r="Y168" s="65">
        <v>10.6</v>
      </c>
      <c r="Z168" s="65">
        <v>11</v>
      </c>
      <c r="AA168" s="65">
        <v>1</v>
      </c>
      <c r="AB168" s="65">
        <v>10.6</v>
      </c>
      <c r="AC168" s="65">
        <v>10</v>
      </c>
      <c r="AD168" s="65">
        <v>0.8</v>
      </c>
      <c r="AE168" s="65">
        <v>10.5</v>
      </c>
      <c r="AF168" s="65">
        <v>13</v>
      </c>
      <c r="AG168" s="65">
        <v>0.9</v>
      </c>
      <c r="AH168" s="65">
        <v>10.199999999999999</v>
      </c>
      <c r="AI168" s="65">
        <v>12</v>
      </c>
      <c r="AJ168" s="65">
        <v>0.9</v>
      </c>
      <c r="AK168" s="65">
        <v>11.566666666666665</v>
      </c>
      <c r="AL168" s="65">
        <v>14</v>
      </c>
      <c r="AM168" s="65">
        <v>1.1000000000000005</v>
      </c>
      <c r="AN168" s="65">
        <v>5.36</v>
      </c>
      <c r="AO168" s="65">
        <v>5.94</v>
      </c>
      <c r="AP168" s="65">
        <v>3.48</v>
      </c>
      <c r="AQ168" s="65">
        <v>3.96</v>
      </c>
      <c r="AR168" s="65">
        <v>5.85</v>
      </c>
      <c r="AS168" s="65">
        <v>3.97</v>
      </c>
      <c r="AT168" s="65">
        <v>5.1402884615384608</v>
      </c>
      <c r="AU168" s="65">
        <v>4.21</v>
      </c>
      <c r="AV168" s="65">
        <v>5.1070467904399219</v>
      </c>
      <c r="AW168" s="65">
        <v>6.33</v>
      </c>
      <c r="AX168" s="65">
        <v>5.6121770525543573</v>
      </c>
      <c r="AY168" s="65">
        <v>7.3</v>
      </c>
      <c r="AZ168" s="65">
        <v>9.5</v>
      </c>
      <c r="BA168" s="65">
        <v>11.1</v>
      </c>
      <c r="BB168" s="65"/>
      <c r="BC168" s="65"/>
      <c r="BD168" s="65"/>
      <c r="BE168" s="65">
        <v>4.8775909281241914</v>
      </c>
      <c r="BF168" s="65">
        <v>5.2460764753851095</v>
      </c>
      <c r="BG168" s="65">
        <v>10.085958904109589</v>
      </c>
      <c r="BH168" s="65">
        <v>5.4540384173873102</v>
      </c>
      <c r="BI168" s="65">
        <v>6.09</v>
      </c>
      <c r="BJ168" s="65">
        <v>5.2912903225807835</v>
      </c>
      <c r="BK168" s="65">
        <v>6.3</v>
      </c>
      <c r="BL168" s="65">
        <v>6.75</v>
      </c>
      <c r="BM168" s="65">
        <v>6.83</v>
      </c>
      <c r="BN168" s="65">
        <v>8.02</v>
      </c>
      <c r="BO168" s="65">
        <v>11.33</v>
      </c>
      <c r="BP168" s="65">
        <v>8.6801408677660028</v>
      </c>
      <c r="BQ168" s="65">
        <v>8.82</v>
      </c>
      <c r="BR168" s="65">
        <v>8.83</v>
      </c>
      <c r="BS168" s="65">
        <v>9</v>
      </c>
      <c r="BT168" s="65">
        <v>9.2200000000000006</v>
      </c>
      <c r="BU168" s="65">
        <v>7.09</v>
      </c>
      <c r="BV168" s="65">
        <v>8.2468614059927887</v>
      </c>
      <c r="BW168" s="65">
        <v>7.94</v>
      </c>
      <c r="BX168" s="65">
        <v>3.36</v>
      </c>
      <c r="BY168" s="65">
        <v>0.51981481481481484</v>
      </c>
      <c r="BZ168" s="65">
        <v>0.42</v>
      </c>
      <c r="CA168" s="65">
        <v>7.05</v>
      </c>
      <c r="CB168" s="65">
        <v>8.3800000000000008</v>
      </c>
      <c r="CC168" s="65">
        <v>7</v>
      </c>
      <c r="CD168" s="65">
        <v>11.33</v>
      </c>
      <c r="CE168" s="65">
        <v>9.7270992234685192</v>
      </c>
      <c r="CF168" s="65">
        <v>0.41</v>
      </c>
      <c r="CG168" s="65" t="s">
        <v>202</v>
      </c>
      <c r="CH168" s="65">
        <v>50</v>
      </c>
      <c r="CI168" s="65" t="s">
        <v>202</v>
      </c>
      <c r="CJ168" s="65">
        <v>2.88</v>
      </c>
      <c r="CK168" s="65">
        <v>7.2632438238453165</v>
      </c>
      <c r="CL168" s="65">
        <v>1.1533858415813021</v>
      </c>
      <c r="CM168" s="65">
        <v>12</v>
      </c>
      <c r="CN168" s="65">
        <v>21.44</v>
      </c>
      <c r="CO168" s="65">
        <v>5.6</v>
      </c>
      <c r="CP168" s="65">
        <v>5</v>
      </c>
      <c r="CQ168" s="65">
        <v>3.75</v>
      </c>
      <c r="CR168" s="65">
        <v>1.9074015748031523</v>
      </c>
      <c r="CS168" s="65">
        <v>0.35</v>
      </c>
      <c r="CT168" s="65">
        <v>0.34</v>
      </c>
      <c r="CU168" s="65">
        <v>0.91003619120721824</v>
      </c>
      <c r="CV168" s="65">
        <v>0.25</v>
      </c>
      <c r="CW168" s="65">
        <v>0.42</v>
      </c>
      <c r="CX168" s="65">
        <v>0.50968253968253974</v>
      </c>
      <c r="CY168" s="65">
        <v>0.72272813718832152</v>
      </c>
      <c r="CZ168" s="65">
        <v>1.2485726923516709</v>
      </c>
      <c r="DA168" s="65">
        <v>0.89374999999999993</v>
      </c>
      <c r="DB168" s="65">
        <v>16.174216417910447</v>
      </c>
      <c r="DC168" s="65">
        <v>1.2091417910447761</v>
      </c>
      <c r="DD168" s="65">
        <v>6.6805970149253735</v>
      </c>
      <c r="DE168" s="65">
        <v>1.7505415856806745</v>
      </c>
      <c r="DF168" s="65">
        <v>6.6151605549875265</v>
      </c>
      <c r="DG168" s="65">
        <v>6.8885060031632799</v>
      </c>
      <c r="DH168" s="65">
        <v>7.5777879401601869</v>
      </c>
      <c r="DI168" s="65">
        <v>24.33</v>
      </c>
      <c r="DJ168" s="65">
        <v>5</v>
      </c>
      <c r="DK168" s="65">
        <v>11.077139263157566</v>
      </c>
      <c r="DL168" s="65">
        <v>1.0503225575769435</v>
      </c>
      <c r="DM168" s="65">
        <v>6.58</v>
      </c>
      <c r="DN168" s="65">
        <v>36.25</v>
      </c>
      <c r="DO168" s="42"/>
    </row>
    <row r="169" spans="2:119">
      <c r="B169" s="23"/>
      <c r="C169" s="42">
        <v>80</v>
      </c>
      <c r="D169" s="64">
        <f t="shared" si="4"/>
        <v>80.200100000000006</v>
      </c>
      <c r="E169" s="42">
        <v>2001</v>
      </c>
      <c r="F169" s="65">
        <v>83.352884901516674</v>
      </c>
      <c r="G169" s="65">
        <v>62.563543936092955</v>
      </c>
      <c r="H169" s="65">
        <v>1.4433333333333334</v>
      </c>
      <c r="I169" s="65">
        <v>17.059999999999999</v>
      </c>
      <c r="J169" s="65">
        <v>13</v>
      </c>
      <c r="K169" s="65">
        <v>21</v>
      </c>
      <c r="L169" s="65">
        <v>17.62</v>
      </c>
      <c r="M169" s="65">
        <v>12.6</v>
      </c>
      <c r="N169" s="65">
        <v>37</v>
      </c>
      <c r="O169" s="65">
        <v>19.68</v>
      </c>
      <c r="P169" s="65">
        <v>9.6</v>
      </c>
      <c r="Q169" s="65">
        <v>45</v>
      </c>
      <c r="R169" s="65">
        <v>26</v>
      </c>
      <c r="S169" s="65">
        <v>19.170000000000002</v>
      </c>
      <c r="T169" s="65">
        <v>12.7</v>
      </c>
      <c r="U169" s="65">
        <v>23</v>
      </c>
      <c r="V169" s="65">
        <v>18.689782209612829</v>
      </c>
      <c r="W169" s="65">
        <v>13.8</v>
      </c>
      <c r="X169" s="66">
        <v>830</v>
      </c>
      <c r="Y169" s="65">
        <v>11.2</v>
      </c>
      <c r="Z169" s="65">
        <v>13</v>
      </c>
      <c r="AA169" s="65">
        <v>1.2</v>
      </c>
      <c r="AB169" s="65">
        <v>10.3</v>
      </c>
      <c r="AC169" s="65">
        <v>11</v>
      </c>
      <c r="AD169" s="65">
        <v>1</v>
      </c>
      <c r="AE169" s="65">
        <v>11.1</v>
      </c>
      <c r="AF169" s="65">
        <v>12</v>
      </c>
      <c r="AG169" s="65">
        <v>1</v>
      </c>
      <c r="AH169" s="65">
        <v>11</v>
      </c>
      <c r="AI169" s="65">
        <v>13</v>
      </c>
      <c r="AJ169" s="65">
        <v>1.1000000000000001</v>
      </c>
      <c r="AK169" s="65">
        <v>12.133333333333331</v>
      </c>
      <c r="AL169" s="65">
        <v>15</v>
      </c>
      <c r="AM169" s="65">
        <v>1.2000000000000006</v>
      </c>
      <c r="AN169" s="65">
        <v>5.3699999999999992</v>
      </c>
      <c r="AO169" s="65">
        <v>6.6</v>
      </c>
      <c r="AP169" s="65">
        <v>3.66</v>
      </c>
      <c r="AQ169" s="65">
        <v>3.88</v>
      </c>
      <c r="AR169" s="65">
        <v>6.22</v>
      </c>
      <c r="AS169" s="65">
        <v>4.09</v>
      </c>
      <c r="AT169" s="65">
        <v>5.2261538461538457</v>
      </c>
      <c r="AU169" s="65">
        <v>4.1900000000000004</v>
      </c>
      <c r="AV169" s="65">
        <v>5.1371217373571909</v>
      </c>
      <c r="AW169" s="65">
        <v>6.6</v>
      </c>
      <c r="AX169" s="65">
        <v>5.6121770525543688</v>
      </c>
      <c r="AY169" s="65">
        <v>7.08</v>
      </c>
      <c r="AZ169" s="65">
        <v>8.6546031746031762</v>
      </c>
      <c r="BA169" s="65">
        <v>10.610547072222619</v>
      </c>
      <c r="BB169" s="65"/>
      <c r="BC169" s="65"/>
      <c r="BD169" s="65"/>
      <c r="BE169" s="65">
        <v>5.0173519100992428</v>
      </c>
      <c r="BF169" s="65">
        <v>5.5536008743022833</v>
      </c>
      <c r="BG169" s="65">
        <v>10.044486301369862</v>
      </c>
      <c r="BH169" s="65">
        <v>5.5</v>
      </c>
      <c r="BI169" s="65">
        <v>5.69</v>
      </c>
      <c r="BJ169" s="65">
        <v>5.2912903225807959</v>
      </c>
      <c r="BK169" s="65">
        <v>7.79</v>
      </c>
      <c r="BL169" s="65">
        <v>8.17</v>
      </c>
      <c r="BM169" s="65">
        <v>7.6</v>
      </c>
      <c r="BN169" s="65">
        <v>8.0500000000000007</v>
      </c>
      <c r="BO169" s="65">
        <v>10.275330040498901</v>
      </c>
      <c r="BP169" s="65">
        <v>9.3683897161933931</v>
      </c>
      <c r="BQ169" s="65">
        <v>10.55</v>
      </c>
      <c r="BR169" s="65">
        <v>10.83</v>
      </c>
      <c r="BS169" s="65">
        <v>11</v>
      </c>
      <c r="BT169" s="65">
        <v>10.18</v>
      </c>
      <c r="BU169" s="65">
        <v>7.88</v>
      </c>
      <c r="BV169" s="65">
        <v>8.7402703585776322</v>
      </c>
      <c r="BW169" s="65">
        <v>7.83</v>
      </c>
      <c r="BX169" s="65">
        <v>2.98</v>
      </c>
      <c r="BY169" s="65">
        <v>0.52</v>
      </c>
      <c r="BZ169" s="65">
        <v>0.52</v>
      </c>
      <c r="CA169" s="65">
        <v>7.43</v>
      </c>
      <c r="CB169" s="65">
        <v>8.8000000000000007</v>
      </c>
      <c r="CC169" s="65">
        <v>8.39</v>
      </c>
      <c r="CD169" s="65">
        <v>11.8</v>
      </c>
      <c r="CE169" s="65">
        <v>9.8800000000000008</v>
      </c>
      <c r="CF169" s="65">
        <v>0.42</v>
      </c>
      <c r="CG169" s="65" t="s">
        <v>202</v>
      </c>
      <c r="CH169" s="65">
        <v>52</v>
      </c>
      <c r="CI169" s="65" t="s">
        <v>202</v>
      </c>
      <c r="CJ169" s="65">
        <v>3.11</v>
      </c>
      <c r="CK169" s="65">
        <v>6.7304403866809812</v>
      </c>
      <c r="CL169" s="65">
        <v>1.1000000000000001</v>
      </c>
      <c r="CM169" s="65">
        <v>12.88</v>
      </c>
      <c r="CN169" s="65">
        <v>23.21</v>
      </c>
      <c r="CO169" s="65">
        <v>5.62</v>
      </c>
      <c r="CP169" s="65">
        <v>5.01</v>
      </c>
      <c r="CQ169" s="65">
        <v>3.2565667833303182</v>
      </c>
      <c r="CR169" s="65">
        <v>2.0297637795275607</v>
      </c>
      <c r="CS169" s="65">
        <v>0.41</v>
      </c>
      <c r="CT169" s="65">
        <v>0.32</v>
      </c>
      <c r="CU169" s="65">
        <v>0.91003602674984385</v>
      </c>
      <c r="CV169" s="65">
        <v>0.28999999999999998</v>
      </c>
      <c r="CW169" s="65">
        <v>0.5</v>
      </c>
      <c r="CX169" s="65">
        <v>0.63</v>
      </c>
      <c r="CY169" s="65">
        <v>0.77678172910708043</v>
      </c>
      <c r="CZ169" s="65">
        <v>1.2774545150884107</v>
      </c>
      <c r="DA169" s="65">
        <v>0.92</v>
      </c>
      <c r="DB169" s="65">
        <v>19.5</v>
      </c>
      <c r="DC169" s="65">
        <v>1.18</v>
      </c>
      <c r="DD169" s="65">
        <v>8</v>
      </c>
      <c r="DE169" s="65">
        <v>1.7504638712876925</v>
      </c>
      <c r="DF169" s="65">
        <v>6.6220228029908696</v>
      </c>
      <c r="DG169" s="65">
        <v>6.2024772467133253</v>
      </c>
      <c r="DH169" s="65">
        <v>8.1137844348595056</v>
      </c>
      <c r="DI169" s="65">
        <v>25.71</v>
      </c>
      <c r="DJ169" s="65">
        <v>4.4000000000000004</v>
      </c>
      <c r="DK169" s="65">
        <v>13.3</v>
      </c>
      <c r="DL169" s="65">
        <v>1.17</v>
      </c>
      <c r="DM169" s="65">
        <v>7.6099999999999994</v>
      </c>
      <c r="DN169" s="65">
        <v>45</v>
      </c>
      <c r="DO169" s="42"/>
    </row>
    <row r="170" spans="2:119">
      <c r="B170" s="23"/>
      <c r="C170" s="42">
        <v>80</v>
      </c>
      <c r="D170" s="64">
        <f t="shared" si="4"/>
        <v>80.200199999999995</v>
      </c>
      <c r="E170" s="42">
        <v>2002</v>
      </c>
      <c r="F170" s="65">
        <v>84.474579272386549</v>
      </c>
      <c r="G170" s="65">
        <v>64.306463326071167</v>
      </c>
      <c r="H170" s="65">
        <v>1.3233333333333335</v>
      </c>
      <c r="I170" s="65">
        <v>17.23</v>
      </c>
      <c r="J170" s="65">
        <v>13.200000000000001</v>
      </c>
      <c r="K170" s="65">
        <v>26</v>
      </c>
      <c r="L170" s="65">
        <v>18.3</v>
      </c>
      <c r="M170" s="65">
        <v>11.3</v>
      </c>
      <c r="N170" s="65">
        <v>53</v>
      </c>
      <c r="O170" s="65">
        <v>19.73</v>
      </c>
      <c r="P170" s="65">
        <v>13.074074074074073</v>
      </c>
      <c r="Q170" s="65">
        <v>70.111111111111114</v>
      </c>
      <c r="R170" s="65">
        <v>22</v>
      </c>
      <c r="S170" s="65">
        <v>18.91</v>
      </c>
      <c r="T170" s="65">
        <v>13.180705882352942</v>
      </c>
      <c r="U170" s="65">
        <v>30</v>
      </c>
      <c r="V170" s="65">
        <v>20.75</v>
      </c>
      <c r="W170" s="65">
        <v>13.100000000000001</v>
      </c>
      <c r="X170" s="66">
        <v>670</v>
      </c>
      <c r="Y170" s="65">
        <v>13.6</v>
      </c>
      <c r="Z170" s="65">
        <v>17</v>
      </c>
      <c r="AA170" s="65">
        <v>0.7</v>
      </c>
      <c r="AB170" s="65">
        <v>13.4</v>
      </c>
      <c r="AC170" s="65">
        <v>10</v>
      </c>
      <c r="AD170" s="65">
        <v>0.7</v>
      </c>
      <c r="AE170" s="65">
        <v>12.9</v>
      </c>
      <c r="AF170" s="65">
        <v>17</v>
      </c>
      <c r="AG170" s="65">
        <v>1.3</v>
      </c>
      <c r="AH170" s="65">
        <v>12.9</v>
      </c>
      <c r="AI170" s="65">
        <v>14</v>
      </c>
      <c r="AJ170" s="65">
        <v>0.7</v>
      </c>
      <c r="AK170" s="65">
        <v>12.7</v>
      </c>
      <c r="AL170" s="65">
        <v>16</v>
      </c>
      <c r="AM170" s="65">
        <v>1.3</v>
      </c>
      <c r="AN170" s="65">
        <v>5.38</v>
      </c>
      <c r="AO170" s="65">
        <v>5.74</v>
      </c>
      <c r="AP170" s="65">
        <v>3.92</v>
      </c>
      <c r="AQ170" s="65">
        <v>4.18</v>
      </c>
      <c r="AR170" s="65">
        <v>5.85</v>
      </c>
      <c r="AS170" s="65">
        <v>4.41</v>
      </c>
      <c r="AT170" s="65">
        <v>4.9527884615384608</v>
      </c>
      <c r="AU170" s="65">
        <v>4.4800000000000004</v>
      </c>
      <c r="AV170" s="65">
        <v>4.9864026855302077</v>
      </c>
      <c r="AW170" s="65">
        <v>7.02</v>
      </c>
      <c r="AX170" s="65">
        <v>5.6121770525543795</v>
      </c>
      <c r="AY170" s="65">
        <v>8.44</v>
      </c>
      <c r="AZ170" s="65">
        <v>8.6300000000000008</v>
      </c>
      <c r="BA170" s="65">
        <v>10.43</v>
      </c>
      <c r="BB170" s="65"/>
      <c r="BC170" s="65"/>
      <c r="BD170" s="65"/>
      <c r="BE170" s="65">
        <v>5.1571128920742924</v>
      </c>
      <c r="BF170" s="65">
        <v>5.9431507650144937</v>
      </c>
      <c r="BG170" s="65">
        <v>10.463162100456618</v>
      </c>
      <c r="BH170" s="65">
        <v>5.3495293487410986</v>
      </c>
      <c r="BI170" s="65">
        <v>6.68</v>
      </c>
      <c r="BJ170" s="65">
        <v>5.2912903225808066</v>
      </c>
      <c r="BK170" s="65">
        <v>7.96</v>
      </c>
      <c r="BL170" s="65">
        <v>7.68</v>
      </c>
      <c r="BM170" s="65">
        <v>7.63</v>
      </c>
      <c r="BN170" s="65">
        <v>7.66</v>
      </c>
      <c r="BO170" s="65">
        <v>12.75</v>
      </c>
      <c r="BP170" s="65">
        <v>9.9741527050278727</v>
      </c>
      <c r="BQ170" s="65">
        <v>10.08</v>
      </c>
      <c r="BR170" s="65">
        <v>9.7899999999999991</v>
      </c>
      <c r="BS170" s="65">
        <v>9.6300000000000008</v>
      </c>
      <c r="BT170" s="65">
        <v>9.44</v>
      </c>
      <c r="BU170" s="65">
        <v>7.43</v>
      </c>
      <c r="BV170" s="65">
        <v>9.25</v>
      </c>
      <c r="BW170" s="65">
        <v>8.09</v>
      </c>
      <c r="BX170" s="65">
        <v>2.88</v>
      </c>
      <c r="BY170" s="65">
        <v>0.53</v>
      </c>
      <c r="BZ170" s="65">
        <v>0.52</v>
      </c>
      <c r="CA170" s="65">
        <v>8.2200000000000006</v>
      </c>
      <c r="CB170" s="65">
        <v>8.09</v>
      </c>
      <c r="CC170" s="65">
        <v>8.64</v>
      </c>
      <c r="CD170" s="65">
        <v>8.9</v>
      </c>
      <c r="CE170" s="65">
        <v>9.5</v>
      </c>
      <c r="CF170" s="65">
        <v>0.48</v>
      </c>
      <c r="CG170" s="65" t="s">
        <v>202</v>
      </c>
      <c r="CH170" s="65">
        <v>48</v>
      </c>
      <c r="CI170" s="65" t="s">
        <v>202</v>
      </c>
      <c r="CJ170" s="65">
        <v>3.33</v>
      </c>
      <c r="CK170" s="65">
        <v>6.83</v>
      </c>
      <c r="CL170" s="65">
        <v>1.22</v>
      </c>
      <c r="CM170" s="65">
        <v>13.58</v>
      </c>
      <c r="CN170" s="65">
        <v>24.91</v>
      </c>
      <c r="CO170" s="65">
        <v>5.45</v>
      </c>
      <c r="CP170" s="65">
        <v>5.33</v>
      </c>
      <c r="CQ170" s="65">
        <v>3.05</v>
      </c>
      <c r="CR170" s="65">
        <v>2.37</v>
      </c>
      <c r="CS170" s="65">
        <v>0.35</v>
      </c>
      <c r="CT170" s="65">
        <v>0.43</v>
      </c>
      <c r="CU170" s="65">
        <v>0.91003587763341065</v>
      </c>
      <c r="CV170" s="65">
        <v>0.28999999999999998</v>
      </c>
      <c r="CW170" s="65">
        <v>0.7</v>
      </c>
      <c r="CX170" s="65">
        <v>0.8</v>
      </c>
      <c r="CY170" s="65">
        <v>0.80464384609229966</v>
      </c>
      <c r="CZ170" s="65">
        <v>1.3063363378251505</v>
      </c>
      <c r="DA170" s="65">
        <v>1.07</v>
      </c>
      <c r="DB170" s="65">
        <v>21.88</v>
      </c>
      <c r="DC170" s="65">
        <v>1.2</v>
      </c>
      <c r="DD170" s="65">
        <v>6.5</v>
      </c>
      <c r="DE170" s="65">
        <v>1.7421639276524998</v>
      </c>
      <c r="DF170" s="65">
        <v>7.2238385109610412</v>
      </c>
      <c r="DG170" s="65">
        <v>5.5609113587517189</v>
      </c>
      <c r="DH170" s="65">
        <v>8.0815636117679919</v>
      </c>
      <c r="DI170" s="65">
        <v>24.4</v>
      </c>
      <c r="DJ170" s="65">
        <v>4.3</v>
      </c>
      <c r="DK170" s="65">
        <v>12.856960439915216</v>
      </c>
      <c r="DL170" s="65">
        <v>1.1319721861405023</v>
      </c>
      <c r="DM170" s="65">
        <v>6.84</v>
      </c>
      <c r="DN170" s="65">
        <v>55</v>
      </c>
      <c r="DO170" s="42"/>
    </row>
    <row r="171" spans="2:119">
      <c r="B171" s="23"/>
      <c r="C171" s="42">
        <v>80</v>
      </c>
      <c r="D171" s="64">
        <f t="shared" si="4"/>
        <v>80.200299999999999</v>
      </c>
      <c r="E171" s="42">
        <v>2003</v>
      </c>
      <c r="F171" s="65">
        <v>86.147652459193779</v>
      </c>
      <c r="G171" s="65">
        <v>65.831517792302108</v>
      </c>
      <c r="H171" s="65">
        <v>1.4648333333333334</v>
      </c>
      <c r="I171" s="65">
        <v>17.07</v>
      </c>
      <c r="J171" s="65">
        <v>11.799999999999999</v>
      </c>
      <c r="K171" s="65">
        <v>29</v>
      </c>
      <c r="L171" s="65">
        <v>18.649999999999999</v>
      </c>
      <c r="M171" s="65">
        <v>14.799999999999999</v>
      </c>
      <c r="N171" s="65">
        <v>43</v>
      </c>
      <c r="O171" s="65">
        <v>19.579999999999998</v>
      </c>
      <c r="P171" s="65">
        <v>18.3</v>
      </c>
      <c r="Q171" s="65">
        <v>54</v>
      </c>
      <c r="R171" s="65">
        <v>22.950068098705589</v>
      </c>
      <c r="S171" s="65">
        <v>19</v>
      </c>
      <c r="T171" s="65">
        <v>11.700000000000001</v>
      </c>
      <c r="U171" s="65">
        <v>27</v>
      </c>
      <c r="V171" s="65">
        <v>19.099283210947945</v>
      </c>
      <c r="W171" s="65">
        <v>13.700000000000001</v>
      </c>
      <c r="X171" s="66">
        <v>640</v>
      </c>
      <c r="Y171" s="65">
        <v>11.1</v>
      </c>
      <c r="Z171" s="65">
        <v>13</v>
      </c>
      <c r="AA171" s="65">
        <v>1.6</v>
      </c>
      <c r="AB171" s="65">
        <v>11.6</v>
      </c>
      <c r="AC171" s="65">
        <v>14</v>
      </c>
      <c r="AD171" s="65">
        <v>2</v>
      </c>
      <c r="AE171" s="65">
        <v>11</v>
      </c>
      <c r="AF171" s="65">
        <v>14</v>
      </c>
      <c r="AG171" s="65">
        <v>1.7</v>
      </c>
      <c r="AH171" s="65">
        <v>12.1</v>
      </c>
      <c r="AI171" s="65">
        <v>17</v>
      </c>
      <c r="AJ171" s="65">
        <v>1.8</v>
      </c>
      <c r="AK171" s="65">
        <v>12.800000000000004</v>
      </c>
      <c r="AL171" s="65">
        <v>14</v>
      </c>
      <c r="AM171" s="65">
        <v>1.0666666666666667</v>
      </c>
      <c r="AN171" s="65">
        <v>6.47</v>
      </c>
      <c r="AO171" s="65">
        <v>5.0599999999999996</v>
      </c>
      <c r="AP171" s="65">
        <v>4</v>
      </c>
      <c r="AQ171" s="65">
        <v>4.1100000000000003</v>
      </c>
      <c r="AR171" s="65">
        <v>6.28</v>
      </c>
      <c r="AS171" s="65">
        <v>4.37</v>
      </c>
      <c r="AT171" s="65">
        <v>4.42</v>
      </c>
      <c r="AU171" s="65">
        <v>4.6500000000000004</v>
      </c>
      <c r="AV171" s="65">
        <v>4.9000000000000004</v>
      </c>
      <c r="AW171" s="65">
        <v>6.93</v>
      </c>
      <c r="AX171" s="65">
        <v>5.6121770525543866</v>
      </c>
      <c r="AY171" s="65">
        <v>6.83</v>
      </c>
      <c r="AZ171" s="65">
        <v>7.6</v>
      </c>
      <c r="BA171" s="65">
        <v>11.15059723673366</v>
      </c>
      <c r="BB171" s="65"/>
      <c r="BC171" s="65"/>
      <c r="BD171" s="65"/>
      <c r="BE171" s="65">
        <v>5.2968738740493411</v>
      </c>
      <c r="BF171" s="65">
        <v>6.3327006557267049</v>
      </c>
      <c r="BG171" s="65">
        <v>10.94</v>
      </c>
      <c r="BH171" s="65">
        <v>5.3996862324940578</v>
      </c>
      <c r="BI171" s="65">
        <v>6.19</v>
      </c>
      <c r="BJ171" s="65">
        <v>5.2912903225808172</v>
      </c>
      <c r="BK171" s="65">
        <v>7.82</v>
      </c>
      <c r="BL171" s="65">
        <v>8.92</v>
      </c>
      <c r="BM171" s="65">
        <v>8.2799999999999994</v>
      </c>
      <c r="BN171" s="65">
        <v>8.9700000000000006</v>
      </c>
      <c r="BO171" s="65">
        <v>10.63</v>
      </c>
      <c r="BP171" s="65">
        <v>10.49742983426944</v>
      </c>
      <c r="BQ171" s="65">
        <v>10.27</v>
      </c>
      <c r="BR171" s="65">
        <v>11.05</v>
      </c>
      <c r="BS171" s="65">
        <v>10.11</v>
      </c>
      <c r="BT171" s="65">
        <v>10.29</v>
      </c>
      <c r="BU171" s="65">
        <v>7.77</v>
      </c>
      <c r="BV171" s="65">
        <v>9.3724084336537974</v>
      </c>
      <c r="BW171" s="65">
        <v>8.2100000000000009</v>
      </c>
      <c r="BX171" s="65">
        <v>2.88</v>
      </c>
      <c r="BY171" s="65">
        <v>0.72</v>
      </c>
      <c r="BZ171" s="65">
        <v>0.55000000000000004</v>
      </c>
      <c r="CA171" s="65">
        <v>7.89</v>
      </c>
      <c r="CB171" s="65">
        <v>8.31</v>
      </c>
      <c r="CC171" s="65">
        <v>7.17</v>
      </c>
      <c r="CD171" s="65">
        <v>9.1999999999999993</v>
      </c>
      <c r="CE171" s="65">
        <v>14</v>
      </c>
      <c r="CF171" s="65">
        <v>0.46</v>
      </c>
      <c r="CG171" s="65" t="s">
        <v>202</v>
      </c>
      <c r="CH171" s="65">
        <v>48.75</v>
      </c>
      <c r="CI171" s="65" t="s">
        <v>202</v>
      </c>
      <c r="CJ171" s="65">
        <v>2.81</v>
      </c>
      <c r="CK171" s="65">
        <v>6.9369495166487551</v>
      </c>
      <c r="CL171" s="65">
        <v>1.2</v>
      </c>
      <c r="CM171" s="65">
        <v>13.63</v>
      </c>
      <c r="CN171" s="65">
        <v>24.86</v>
      </c>
      <c r="CO171" s="65">
        <v>5.8521719681908539</v>
      </c>
      <c r="CP171" s="65">
        <v>5.12</v>
      </c>
      <c r="CQ171" s="65">
        <v>3.7170646608993465</v>
      </c>
      <c r="CR171" s="65">
        <v>1.9923228346456709</v>
      </c>
      <c r="CS171" s="65">
        <v>0.4</v>
      </c>
      <c r="CT171" s="65">
        <v>0.38</v>
      </c>
      <c r="CU171" s="65">
        <v>0.91003574567604828</v>
      </c>
      <c r="CV171" s="65">
        <v>0.37</v>
      </c>
      <c r="CW171" s="65">
        <v>0.62</v>
      </c>
      <c r="CX171" s="65">
        <v>0.76</v>
      </c>
      <c r="CY171" s="65">
        <v>0.8063144881439791</v>
      </c>
      <c r="CZ171" s="65">
        <v>1.3352181605618898</v>
      </c>
      <c r="DA171" s="65">
        <v>1.39</v>
      </c>
      <c r="DB171" s="65">
        <v>18</v>
      </c>
      <c r="DC171" s="65">
        <v>1.0900000000000001</v>
      </c>
      <c r="DD171" s="65">
        <v>5.3</v>
      </c>
      <c r="DE171" s="65">
        <v>1.6881918393223068</v>
      </c>
      <c r="DF171" s="65">
        <v>8.4733312408532946</v>
      </c>
      <c r="DG171" s="65">
        <v>5.3557125089176898</v>
      </c>
      <c r="DH171" s="65">
        <v>7.8716882063284688</v>
      </c>
      <c r="DI171" s="65">
        <v>31.25</v>
      </c>
      <c r="DJ171" s="65">
        <v>6</v>
      </c>
      <c r="DK171" s="65">
        <v>14.823402872871814</v>
      </c>
      <c r="DL171" s="65">
        <v>1.1909706486785185</v>
      </c>
      <c r="DM171" s="65">
        <v>9.17</v>
      </c>
      <c r="DN171" s="65">
        <v>52.5</v>
      </c>
      <c r="DO171" s="42"/>
    </row>
    <row r="172" spans="2:119">
      <c r="B172" s="23"/>
      <c r="C172" s="42">
        <v>80</v>
      </c>
      <c r="D172" s="64">
        <f t="shared" si="4"/>
        <v>80.200400000000002</v>
      </c>
      <c r="E172" s="42">
        <v>2004</v>
      </c>
      <c r="F172" s="65">
        <v>88.243236264101128</v>
      </c>
      <c r="G172" s="65">
        <v>70.515613652868552</v>
      </c>
      <c r="H172" s="65">
        <v>1.7729999999999997</v>
      </c>
      <c r="I172" s="65">
        <v>18.3</v>
      </c>
      <c r="J172" s="65">
        <v>11.799999999999999</v>
      </c>
      <c r="K172" s="65">
        <v>21</v>
      </c>
      <c r="L172" s="65">
        <v>18.8</v>
      </c>
      <c r="M172" s="65">
        <v>13.628571428571428</v>
      </c>
      <c r="N172" s="65">
        <v>46.571428571428569</v>
      </c>
      <c r="O172" s="65">
        <v>21.08</v>
      </c>
      <c r="P172" s="65">
        <v>9.3000000000000007</v>
      </c>
      <c r="Q172" s="65">
        <v>77</v>
      </c>
      <c r="R172" s="65">
        <v>23.831479833131365</v>
      </c>
      <c r="S172" s="65">
        <v>20.190000000000001</v>
      </c>
      <c r="T172" s="65">
        <v>12.642235294117647</v>
      </c>
      <c r="U172" s="65">
        <v>28.407407407407405</v>
      </c>
      <c r="V172" s="65">
        <v>19.254933244325791</v>
      </c>
      <c r="W172" s="65">
        <v>20.3</v>
      </c>
      <c r="X172" s="66">
        <v>740</v>
      </c>
      <c r="Y172" s="65">
        <v>11.9</v>
      </c>
      <c r="Z172" s="65">
        <v>10</v>
      </c>
      <c r="AA172" s="65">
        <v>1.3</v>
      </c>
      <c r="AB172" s="65">
        <v>12.3</v>
      </c>
      <c r="AC172" s="65">
        <v>12</v>
      </c>
      <c r="AD172" s="65">
        <v>1</v>
      </c>
      <c r="AE172" s="65">
        <v>11.2</v>
      </c>
      <c r="AF172" s="65">
        <v>12</v>
      </c>
      <c r="AG172" s="65">
        <v>2</v>
      </c>
      <c r="AH172" s="65">
        <v>12.5</v>
      </c>
      <c r="AI172" s="65">
        <v>20</v>
      </c>
      <c r="AJ172" s="65">
        <v>1.3</v>
      </c>
      <c r="AK172" s="65">
        <v>12.900000000000006</v>
      </c>
      <c r="AL172" s="65">
        <v>12</v>
      </c>
      <c r="AM172" s="65">
        <v>0.83333333333333315</v>
      </c>
      <c r="AN172" s="65">
        <v>7.5599999999999969</v>
      </c>
      <c r="AO172" s="65">
        <v>6</v>
      </c>
      <c r="AP172" s="65">
        <v>4.08</v>
      </c>
      <c r="AQ172" s="65">
        <v>4.4400000000000004</v>
      </c>
      <c r="AR172" s="65">
        <v>7.6569841269841268</v>
      </c>
      <c r="AS172" s="65">
        <v>4.66</v>
      </c>
      <c r="AT172" s="65">
        <v>4.1899999999999995</v>
      </c>
      <c r="AU172" s="65">
        <v>4.82</v>
      </c>
      <c r="AV172" s="65">
        <v>4.9072657403053848</v>
      </c>
      <c r="AW172" s="65">
        <v>6.6</v>
      </c>
      <c r="AX172" s="65">
        <v>5.6121770525543937</v>
      </c>
      <c r="AY172" s="65">
        <v>8.2620780939774967</v>
      </c>
      <c r="AZ172" s="65">
        <v>9.3451111111111107</v>
      </c>
      <c r="BA172" s="65">
        <v>10.42</v>
      </c>
      <c r="BB172" s="65"/>
      <c r="BC172" s="65"/>
      <c r="BD172" s="65"/>
      <c r="BE172" s="65">
        <v>5.6549522840365807</v>
      </c>
      <c r="BF172" s="65">
        <v>6.7222505464389171</v>
      </c>
      <c r="BG172" s="65">
        <v>11.62574074074074</v>
      </c>
      <c r="BH172" s="65">
        <v>5.3996862324940489</v>
      </c>
      <c r="BI172" s="65">
        <v>6.54</v>
      </c>
      <c r="BJ172" s="65">
        <v>5.2912903225808261</v>
      </c>
      <c r="BK172" s="65">
        <v>7.93</v>
      </c>
      <c r="BL172" s="65">
        <v>7.2</v>
      </c>
      <c r="BM172" s="65">
        <v>8.3000000000000007</v>
      </c>
      <c r="BN172" s="65">
        <v>8.18</v>
      </c>
      <c r="BO172" s="65">
        <v>12.042927076240664</v>
      </c>
      <c r="BP172" s="65">
        <v>10.578757865186962</v>
      </c>
      <c r="BQ172" s="65">
        <v>9.91</v>
      </c>
      <c r="BR172" s="65">
        <v>10.9</v>
      </c>
      <c r="BS172" s="65">
        <v>10.56</v>
      </c>
      <c r="BT172" s="65">
        <v>10.7</v>
      </c>
      <c r="BU172" s="65">
        <v>8.6300000000000008</v>
      </c>
      <c r="BV172" s="65">
        <v>9.8593446687593591</v>
      </c>
      <c r="BW172" s="65">
        <v>9.1300000000000008</v>
      </c>
      <c r="BX172" s="65">
        <v>3.1957142857142857</v>
      </c>
      <c r="BY172" s="65">
        <v>0.74</v>
      </c>
      <c r="BZ172" s="65">
        <v>0.73</v>
      </c>
      <c r="CA172" s="65">
        <v>7.45</v>
      </c>
      <c r="CB172" s="65">
        <v>9.64</v>
      </c>
      <c r="CC172" s="65">
        <v>9.4</v>
      </c>
      <c r="CD172" s="65">
        <v>9.8650000000000002</v>
      </c>
      <c r="CE172" s="65">
        <v>12.217499568593615</v>
      </c>
      <c r="CF172" s="65">
        <v>0.46</v>
      </c>
      <c r="CG172" s="65" t="s">
        <v>202</v>
      </c>
      <c r="CH172" s="65">
        <v>53.875</v>
      </c>
      <c r="CI172" s="65" t="s">
        <v>202</v>
      </c>
      <c r="CJ172" s="65">
        <v>1.95</v>
      </c>
      <c r="CK172" s="65">
        <v>7.1827819548872052</v>
      </c>
      <c r="CL172" s="65">
        <v>1.2507568070579937</v>
      </c>
      <c r="CM172" s="65">
        <v>14.08</v>
      </c>
      <c r="CN172" s="65">
        <v>24</v>
      </c>
      <c r="CO172" s="65">
        <v>6.0917345924453263</v>
      </c>
      <c r="CP172" s="65">
        <v>5.4901595662097513</v>
      </c>
      <c r="CQ172" s="65">
        <v>3.9755223826190043</v>
      </c>
      <c r="CR172" s="65">
        <v>1.8225984251968526</v>
      </c>
      <c r="CS172" s="65">
        <v>0.35</v>
      </c>
      <c r="CT172" s="65">
        <v>0.5</v>
      </c>
      <c r="CU172" s="65">
        <v>0.91003563245115526</v>
      </c>
      <c r="CV172" s="65">
        <v>0.31</v>
      </c>
      <c r="CW172" s="65">
        <v>0.68</v>
      </c>
      <c r="CX172" s="65">
        <v>0.64359735973597365</v>
      </c>
      <c r="CY172" s="65">
        <v>0.79429961833963758</v>
      </c>
      <c r="CZ172" s="65">
        <v>1.3640999832986287</v>
      </c>
      <c r="DA172" s="65">
        <v>1.61</v>
      </c>
      <c r="DB172" s="65">
        <v>19.742854185741013</v>
      </c>
      <c r="DC172" s="65">
        <v>1.3693494154956676</v>
      </c>
      <c r="DD172" s="65">
        <v>8.2215749107652272</v>
      </c>
      <c r="DE172" s="65">
        <v>1.8175894738018232</v>
      </c>
      <c r="DF172" s="65">
        <v>10.14474008750601</v>
      </c>
      <c r="DG172" s="65">
        <v>5.686054948306797</v>
      </c>
      <c r="DH172" s="65">
        <v>8.312896740254434</v>
      </c>
      <c r="DI172" s="65">
        <v>28.75</v>
      </c>
      <c r="DJ172" s="65">
        <v>4.8</v>
      </c>
      <c r="DK172" s="65">
        <v>16.989966410090759</v>
      </c>
      <c r="DL172" s="65">
        <v>1.2642833894895422</v>
      </c>
      <c r="DM172" s="65">
        <v>8.75</v>
      </c>
      <c r="DN172" s="65">
        <v>51.67</v>
      </c>
      <c r="DO172" s="42"/>
    </row>
    <row r="173" spans="2:119">
      <c r="B173" s="23"/>
      <c r="C173" s="42">
        <v>80</v>
      </c>
      <c r="D173" s="64">
        <f t="shared" si="4"/>
        <v>80.200500000000005</v>
      </c>
      <c r="E173" s="42">
        <v>2005</v>
      </c>
      <c r="F173" s="65">
        <v>90.758625438680625</v>
      </c>
      <c r="G173" s="65">
        <v>75.16339869281046</v>
      </c>
      <c r="H173" s="65">
        <v>2.4121666666666668</v>
      </c>
      <c r="I173" s="65">
        <v>18.37</v>
      </c>
      <c r="J173" s="65">
        <v>13.700000000000001</v>
      </c>
      <c r="K173" s="65">
        <v>27</v>
      </c>
      <c r="L173" s="65">
        <v>18.8</v>
      </c>
      <c r="M173" s="65">
        <v>14.799999999999999</v>
      </c>
      <c r="N173" s="65">
        <v>44</v>
      </c>
      <c r="O173" s="65">
        <v>21.09</v>
      </c>
      <c r="P173" s="65">
        <v>7.7</v>
      </c>
      <c r="Q173" s="65">
        <v>84</v>
      </c>
      <c r="R173" s="65">
        <v>25.30674087816945</v>
      </c>
      <c r="S173" s="65">
        <v>20.53</v>
      </c>
      <c r="T173" s="65">
        <v>11.85</v>
      </c>
      <c r="U173" s="65">
        <v>29</v>
      </c>
      <c r="V173" s="65">
        <v>19.41058327770363</v>
      </c>
      <c r="W173" s="65">
        <v>19.7</v>
      </c>
      <c r="X173" s="66">
        <v>720</v>
      </c>
      <c r="Y173" s="65">
        <v>12.7</v>
      </c>
      <c r="Z173" s="65">
        <v>11</v>
      </c>
      <c r="AA173" s="65">
        <v>1.2</v>
      </c>
      <c r="AB173" s="65">
        <v>12.5</v>
      </c>
      <c r="AC173" s="65">
        <v>13</v>
      </c>
      <c r="AD173" s="65">
        <v>0.9</v>
      </c>
      <c r="AE173" s="65">
        <v>13.1</v>
      </c>
      <c r="AF173" s="65">
        <v>12</v>
      </c>
      <c r="AG173" s="65">
        <v>1.3</v>
      </c>
      <c r="AH173" s="65">
        <v>13.9</v>
      </c>
      <c r="AI173" s="65">
        <v>13</v>
      </c>
      <c r="AJ173" s="65">
        <v>1.1000000000000001</v>
      </c>
      <c r="AK173" s="65">
        <v>13</v>
      </c>
      <c r="AL173" s="65">
        <v>10</v>
      </c>
      <c r="AM173" s="65">
        <v>0.6</v>
      </c>
      <c r="AN173" s="65">
        <v>8.649999999999995</v>
      </c>
      <c r="AO173" s="65">
        <v>8</v>
      </c>
      <c r="AP173" s="65">
        <v>4.55</v>
      </c>
      <c r="AQ173" s="65">
        <v>4.7300000000000004</v>
      </c>
      <c r="AR173" s="65">
        <v>8.8800000000000008</v>
      </c>
      <c r="AS173" s="65">
        <v>4.8099999999999996</v>
      </c>
      <c r="AT173" s="65">
        <v>4</v>
      </c>
      <c r="AU173" s="65">
        <v>5.21</v>
      </c>
      <c r="AV173" s="65">
        <v>5.2815095589176195</v>
      </c>
      <c r="AW173" s="65">
        <v>8.25</v>
      </c>
      <c r="AX173" s="65">
        <v>5.6121770525543999</v>
      </c>
      <c r="AY173" s="65">
        <v>8.337273328921242</v>
      </c>
      <c r="AZ173" s="65">
        <v>9.8128888888888888</v>
      </c>
      <c r="BA173" s="65">
        <v>11.29513765496594</v>
      </c>
      <c r="BB173" s="65"/>
      <c r="BC173" s="65"/>
      <c r="BD173" s="65"/>
      <c r="BE173" s="65">
        <v>6.2313481220360156</v>
      </c>
      <c r="BF173" s="65">
        <v>7.111800437151131</v>
      </c>
      <c r="BG173" s="65">
        <v>11.992222222222221</v>
      </c>
      <c r="BH173" s="65">
        <v>5.3996862324940427</v>
      </c>
      <c r="BI173" s="65">
        <v>8.25</v>
      </c>
      <c r="BJ173" s="65">
        <v>5.2912903225808332</v>
      </c>
      <c r="BK173" s="65">
        <v>9.08</v>
      </c>
      <c r="BL173" s="65">
        <v>10.5</v>
      </c>
      <c r="BM173" s="65">
        <v>9.48</v>
      </c>
      <c r="BN173" s="65">
        <v>9.3000000000000007</v>
      </c>
      <c r="BO173" s="65">
        <v>12.950176440853356</v>
      </c>
      <c r="BP173" s="65">
        <v>10.67</v>
      </c>
      <c r="BQ173" s="65">
        <v>11.64</v>
      </c>
      <c r="BR173" s="65">
        <v>12</v>
      </c>
      <c r="BS173" s="65">
        <v>11.61</v>
      </c>
      <c r="BT173" s="65">
        <v>11.43</v>
      </c>
      <c r="BU173" s="65">
        <v>8.9499999999999993</v>
      </c>
      <c r="BV173" s="65">
        <v>9.17</v>
      </c>
      <c r="BW173" s="65">
        <v>9.15</v>
      </c>
      <c r="BX173" s="65">
        <v>4</v>
      </c>
      <c r="BY173" s="65">
        <v>0.7</v>
      </c>
      <c r="BZ173" s="65">
        <v>0.75</v>
      </c>
      <c r="CA173" s="65">
        <v>8.3699999999999992</v>
      </c>
      <c r="CB173" s="65">
        <v>9.67</v>
      </c>
      <c r="CC173" s="65">
        <v>8.68</v>
      </c>
      <c r="CD173" s="65">
        <v>10.3</v>
      </c>
      <c r="CE173" s="65">
        <v>14.5</v>
      </c>
      <c r="CF173" s="65">
        <v>0.51</v>
      </c>
      <c r="CG173" s="65" t="s">
        <v>202</v>
      </c>
      <c r="CH173" s="65">
        <v>59</v>
      </c>
      <c r="CI173" s="65">
        <v>50</v>
      </c>
      <c r="CJ173" s="65">
        <v>3.89</v>
      </c>
      <c r="CK173" s="65">
        <v>7.4286143931256579</v>
      </c>
      <c r="CL173" s="65">
        <v>1.38</v>
      </c>
      <c r="CM173" s="65">
        <v>15</v>
      </c>
      <c r="CN173" s="65">
        <v>26.23</v>
      </c>
      <c r="CO173" s="65">
        <v>6.5280318091451282</v>
      </c>
      <c r="CP173" s="65">
        <v>5.7601161806006083</v>
      </c>
      <c r="CQ173" s="65">
        <v>4.0281757855114462</v>
      </c>
      <c r="CR173" s="65">
        <v>1.6528740157480333</v>
      </c>
      <c r="CS173" s="65">
        <v>0.39</v>
      </c>
      <c r="CT173" s="65">
        <v>0.44</v>
      </c>
      <c r="CU173" s="65">
        <v>0.91003553926903691</v>
      </c>
      <c r="CV173" s="65">
        <v>0.35</v>
      </c>
      <c r="CW173" s="65">
        <v>0.73</v>
      </c>
      <c r="CX173" s="65">
        <v>0.79</v>
      </c>
      <c r="CY173" s="65">
        <v>0.77</v>
      </c>
      <c r="CZ173" s="65">
        <v>1.3929818060353671</v>
      </c>
      <c r="DA173" s="65">
        <v>1.5</v>
      </c>
      <c r="DB173" s="65">
        <v>20.5</v>
      </c>
      <c r="DC173" s="65">
        <v>1.67</v>
      </c>
      <c r="DD173" s="65">
        <v>12.7</v>
      </c>
      <c r="DE173" s="65">
        <v>2.0833713189840739</v>
      </c>
      <c r="DF173" s="65">
        <v>11.733259065417736</v>
      </c>
      <c r="DG173" s="65">
        <v>6.4224523360027002</v>
      </c>
      <c r="DH173" s="65">
        <v>7.9670020144348328</v>
      </c>
      <c r="DI173" s="65">
        <v>32.85</v>
      </c>
      <c r="DJ173" s="65">
        <v>6.6</v>
      </c>
      <c r="DK173" s="65">
        <v>9</v>
      </c>
      <c r="DL173" s="65">
        <v>1.3</v>
      </c>
      <c r="DM173" s="65">
        <v>9.5873671350030545</v>
      </c>
      <c r="DN173" s="65">
        <v>55.872298333647073</v>
      </c>
      <c r="DO173" s="42"/>
    </row>
    <row r="174" spans="2:119">
      <c r="B174" s="23"/>
      <c r="C174" s="42">
        <v>80</v>
      </c>
      <c r="D174" s="64">
        <f t="shared" si="4"/>
        <v>80.200599999999994</v>
      </c>
      <c r="E174" s="42">
        <v>2006</v>
      </c>
      <c r="F174" s="65">
        <v>93.186954800217421</v>
      </c>
      <c r="G174" s="65">
        <v>79.121278140885991</v>
      </c>
      <c r="H174" s="65">
        <v>2.8808333333333329</v>
      </c>
      <c r="I174" s="65">
        <v>19.420000000000002</v>
      </c>
      <c r="J174" s="65">
        <v>15.1</v>
      </c>
      <c r="K174" s="65">
        <v>24</v>
      </c>
      <c r="L174" s="65">
        <v>19.8</v>
      </c>
      <c r="M174" s="65">
        <v>15.088785046728972</v>
      </c>
      <c r="N174" s="65">
        <v>47.018691588785046</v>
      </c>
      <c r="O174" s="65">
        <v>22.89</v>
      </c>
      <c r="P174" s="65">
        <v>10.4</v>
      </c>
      <c r="Q174" s="65">
        <v>78</v>
      </c>
      <c r="R174" s="65">
        <v>26.177485602753976</v>
      </c>
      <c r="S174" s="65">
        <v>21.89</v>
      </c>
      <c r="T174" s="65">
        <v>18</v>
      </c>
      <c r="U174" s="65">
        <v>26</v>
      </c>
      <c r="V174" s="65">
        <v>19.670000000000002</v>
      </c>
      <c r="W174" s="65">
        <v>21.3</v>
      </c>
      <c r="X174" s="66">
        <v>1200</v>
      </c>
      <c r="Y174" s="65">
        <v>13.4</v>
      </c>
      <c r="Z174" s="65">
        <v>11</v>
      </c>
      <c r="AA174" s="65">
        <v>0.9</v>
      </c>
      <c r="AB174" s="65">
        <v>11.9</v>
      </c>
      <c r="AC174" s="65">
        <v>9</v>
      </c>
      <c r="AD174" s="65">
        <v>1</v>
      </c>
      <c r="AE174" s="65">
        <v>12.2</v>
      </c>
      <c r="AF174" s="65">
        <v>12</v>
      </c>
      <c r="AG174" s="65">
        <v>0.8</v>
      </c>
      <c r="AH174" s="65">
        <v>13</v>
      </c>
      <c r="AI174" s="65">
        <v>15</v>
      </c>
      <c r="AJ174" s="65">
        <v>0.8</v>
      </c>
      <c r="AK174" s="65">
        <v>14.099999999999998</v>
      </c>
      <c r="AL174" s="65">
        <v>10.25</v>
      </c>
      <c r="AM174" s="65">
        <v>0.74999999999999989</v>
      </c>
      <c r="AN174" s="65">
        <v>9.7399999999999949</v>
      </c>
      <c r="AO174" s="65">
        <v>7.0750000000000011</v>
      </c>
      <c r="AP174" s="65">
        <v>4.53</v>
      </c>
      <c r="AQ174" s="65">
        <v>5.14</v>
      </c>
      <c r="AR174" s="65">
        <v>7.63</v>
      </c>
      <c r="AS174" s="65">
        <v>5.21</v>
      </c>
      <c r="AT174" s="65">
        <v>5.21</v>
      </c>
      <c r="AU174" s="65">
        <v>5.42</v>
      </c>
      <c r="AV174" s="65">
        <v>6.0393848457535935</v>
      </c>
      <c r="AW174" s="65">
        <v>9.1300000000000008</v>
      </c>
      <c r="AX174" s="65">
        <v>5.6121770525544061</v>
      </c>
      <c r="AY174" s="65">
        <v>8.603378557246856</v>
      </c>
      <c r="AZ174" s="65">
        <v>8.5</v>
      </c>
      <c r="BA174" s="65">
        <v>11.17</v>
      </c>
      <c r="BB174" s="65"/>
      <c r="BC174" s="65"/>
      <c r="BD174" s="65"/>
      <c r="BE174" s="65">
        <v>7.0260613880476424</v>
      </c>
      <c r="BF174" s="65">
        <v>7.5013503278633484</v>
      </c>
      <c r="BG174" s="65">
        <v>12.246111111111109</v>
      </c>
      <c r="BH174" s="65">
        <v>5.3996862324940373</v>
      </c>
      <c r="BI174" s="65">
        <v>8.3800000000000008</v>
      </c>
      <c r="BJ174" s="65">
        <v>5.2912903225808385</v>
      </c>
      <c r="BK174" s="65">
        <v>10.42</v>
      </c>
      <c r="BL174" s="65">
        <v>9.2756735876388223</v>
      </c>
      <c r="BM174" s="65">
        <v>9.6999999999999993</v>
      </c>
      <c r="BN174" s="65">
        <v>10.19</v>
      </c>
      <c r="BO174" s="65">
        <v>13.75</v>
      </c>
      <c r="BP174" s="65">
        <v>10.912893955473349</v>
      </c>
      <c r="BQ174" s="65">
        <v>12.68</v>
      </c>
      <c r="BR174" s="65">
        <v>12.33</v>
      </c>
      <c r="BS174" s="65">
        <v>11.68</v>
      </c>
      <c r="BT174" s="65">
        <v>11.67</v>
      </c>
      <c r="BU174" s="65">
        <v>9.3000000000000007</v>
      </c>
      <c r="BV174" s="65">
        <v>10.808038587272288</v>
      </c>
      <c r="BW174" s="65">
        <v>9.86</v>
      </c>
      <c r="BX174" s="65">
        <v>3.5</v>
      </c>
      <c r="BY174" s="65">
        <v>0.77</v>
      </c>
      <c r="BZ174" s="65">
        <v>0.86</v>
      </c>
      <c r="CA174" s="65">
        <v>8.6199999999999992</v>
      </c>
      <c r="CB174" s="65">
        <v>8.9700000000000006</v>
      </c>
      <c r="CC174" s="65">
        <v>14</v>
      </c>
      <c r="CD174" s="65">
        <v>10.130000000000001</v>
      </c>
      <c r="CE174" s="65">
        <v>7.78</v>
      </c>
      <c r="CF174" s="65">
        <v>0.54</v>
      </c>
      <c r="CG174" s="65" t="s">
        <v>202</v>
      </c>
      <c r="CH174" s="65">
        <v>55</v>
      </c>
      <c r="CI174" s="65" t="s">
        <v>202</v>
      </c>
      <c r="CJ174" s="65">
        <v>3.6</v>
      </c>
      <c r="CK174" s="65">
        <v>7.6744468313641114</v>
      </c>
      <c r="CL174" s="65">
        <v>1.49</v>
      </c>
      <c r="CM174" s="65">
        <v>15.96</v>
      </c>
      <c r="CN174" s="65">
        <v>27.79</v>
      </c>
      <c r="CO174" s="65">
        <v>6.5355094433399596</v>
      </c>
      <c r="CP174" s="65">
        <v>5.83</v>
      </c>
      <c r="CQ174" s="65">
        <v>4.0290049739153346</v>
      </c>
      <c r="CR174" s="65">
        <v>1.5397244094488201</v>
      </c>
      <c r="CS174" s="65">
        <v>0.38</v>
      </c>
      <c r="CT174" s="65">
        <v>0.43</v>
      </c>
      <c r="CU174" s="65">
        <v>0.9100354671622003</v>
      </c>
      <c r="CV174" s="65">
        <v>0.37</v>
      </c>
      <c r="CW174" s="65">
        <v>0.71</v>
      </c>
      <c r="CX174" s="65">
        <v>0.66594059405940598</v>
      </c>
      <c r="CY174" s="65">
        <v>0.81271964356503179</v>
      </c>
      <c r="CZ174" s="65">
        <v>1.4218636287721047</v>
      </c>
      <c r="DA174" s="65">
        <v>1.46</v>
      </c>
      <c r="DB174" s="65">
        <v>18.73</v>
      </c>
      <c r="DC174" s="65">
        <v>1.33</v>
      </c>
      <c r="DD174" s="65">
        <v>6.7</v>
      </c>
      <c r="DE174" s="65">
        <v>2.2884202852848747</v>
      </c>
      <c r="DF174" s="65">
        <v>12.743333282912129</v>
      </c>
      <c r="DG174" s="65">
        <v>7.1495007535492565</v>
      </c>
      <c r="DH174" s="65">
        <v>7.3151619401402685</v>
      </c>
      <c r="DI174" s="65">
        <v>33.29</v>
      </c>
      <c r="DJ174" s="65">
        <v>7.4</v>
      </c>
      <c r="DK174" s="65">
        <v>20.687021244067573</v>
      </c>
      <c r="DL174" s="65">
        <v>1.5586110740865535</v>
      </c>
      <c r="DM174" s="65">
        <v>13.63</v>
      </c>
      <c r="DN174" s="65">
        <v>61.43</v>
      </c>
      <c r="DO174" s="42"/>
    </row>
    <row r="175" spans="2:119">
      <c r="B175" s="23"/>
      <c r="C175" s="42">
        <v>80</v>
      </c>
      <c r="D175" s="64">
        <f t="shared" si="4"/>
        <v>80.200699999999998</v>
      </c>
      <c r="E175" s="42">
        <v>2007</v>
      </c>
      <c r="F175" s="65">
        <v>95.519124876726764</v>
      </c>
      <c r="G175" s="65">
        <v>83.297022512708779</v>
      </c>
      <c r="H175" s="65">
        <v>2.8546666666666667</v>
      </c>
      <c r="I175" s="65">
        <v>20.93</v>
      </c>
      <c r="J175" s="65">
        <v>16.2</v>
      </c>
      <c r="K175" s="65">
        <v>20</v>
      </c>
      <c r="L175" s="65">
        <v>21.67</v>
      </c>
      <c r="M175" s="65">
        <v>16.8607476635514</v>
      </c>
      <c r="N175" s="65">
        <v>42.065420560747654</v>
      </c>
      <c r="O175" s="65">
        <v>23.88</v>
      </c>
      <c r="P175" s="65">
        <v>16.900000000000002</v>
      </c>
      <c r="Q175" s="65">
        <v>78</v>
      </c>
      <c r="R175" s="65">
        <v>26.249831093761728</v>
      </c>
      <c r="S175" s="65">
        <v>22.58</v>
      </c>
      <c r="T175" s="65">
        <v>14.799999999999999</v>
      </c>
      <c r="U175" s="65">
        <v>27</v>
      </c>
      <c r="V175" s="65">
        <v>19.566233311081469</v>
      </c>
      <c r="W175" s="65">
        <v>19.8</v>
      </c>
      <c r="X175" s="66">
        <v>1400</v>
      </c>
      <c r="Y175" s="65">
        <v>14.7</v>
      </c>
      <c r="Z175" s="65">
        <v>16</v>
      </c>
      <c r="AA175" s="65">
        <v>1.5</v>
      </c>
      <c r="AB175" s="65">
        <v>14.9</v>
      </c>
      <c r="AC175" s="65">
        <v>11</v>
      </c>
      <c r="AD175" s="65">
        <v>0.9</v>
      </c>
      <c r="AE175" s="65">
        <v>13.4</v>
      </c>
      <c r="AF175" s="65">
        <v>14</v>
      </c>
      <c r="AG175" s="65">
        <v>1.2</v>
      </c>
      <c r="AH175" s="65">
        <v>13.5</v>
      </c>
      <c r="AI175" s="65">
        <v>14</v>
      </c>
      <c r="AJ175" s="65">
        <v>1.2</v>
      </c>
      <c r="AK175" s="65">
        <v>15.199999999999996</v>
      </c>
      <c r="AL175" s="65">
        <v>10.5</v>
      </c>
      <c r="AM175" s="65">
        <v>0.90000000000000013</v>
      </c>
      <c r="AN175" s="65">
        <v>10.829999999999998</v>
      </c>
      <c r="AO175" s="65">
        <v>6.15</v>
      </c>
      <c r="AP175" s="65">
        <v>4.74</v>
      </c>
      <c r="AQ175" s="65">
        <v>5.0599999999999996</v>
      </c>
      <c r="AR175" s="65">
        <v>9.84</v>
      </c>
      <c r="AS175" s="65">
        <v>5.27</v>
      </c>
      <c r="AT175" s="65">
        <v>6.3065399239543734</v>
      </c>
      <c r="AU175" s="65">
        <v>5.38</v>
      </c>
      <c r="AV175" s="65">
        <v>7.67</v>
      </c>
      <c r="AW175" s="65">
        <v>9.4149999999999991</v>
      </c>
      <c r="AX175" s="65">
        <v>5.6121770525544115</v>
      </c>
      <c r="AY175" s="65">
        <v>8.85</v>
      </c>
      <c r="AZ175" s="65">
        <v>11.179130434782609</v>
      </c>
      <c r="BA175" s="65">
        <v>14.339210526315787</v>
      </c>
      <c r="BB175" s="65"/>
      <c r="BC175" s="65"/>
      <c r="BD175" s="65"/>
      <c r="BE175" s="65">
        <v>8.7100000000000009</v>
      </c>
      <c r="BF175" s="65">
        <v>7.8909002185755659</v>
      </c>
      <c r="BG175" s="65">
        <v>12.387407407407403</v>
      </c>
      <c r="BH175" s="65">
        <v>5.3996862324940338</v>
      </c>
      <c r="BI175" s="65">
        <v>7.72</v>
      </c>
      <c r="BJ175" s="65">
        <v>5.2912903225808421</v>
      </c>
      <c r="BK175" s="65">
        <v>10.42</v>
      </c>
      <c r="BL175" s="65">
        <v>10.119715113471754</v>
      </c>
      <c r="BM175" s="65">
        <v>10.64</v>
      </c>
      <c r="BN175" s="65">
        <v>10.65</v>
      </c>
      <c r="BO175" s="65">
        <v>14.395553309275266</v>
      </c>
      <c r="BP175" s="65">
        <v>13</v>
      </c>
      <c r="BQ175" s="65">
        <v>11.75</v>
      </c>
      <c r="BR175" s="65">
        <v>14</v>
      </c>
      <c r="BS175" s="65">
        <v>11.88</v>
      </c>
      <c r="BT175" s="65">
        <v>12.06</v>
      </c>
      <c r="BU175" s="65">
        <v>11.33</v>
      </c>
      <c r="BV175" s="65">
        <v>10.892837148449045</v>
      </c>
      <c r="BW175" s="65">
        <v>9.3800000000000008</v>
      </c>
      <c r="BX175" s="65">
        <v>3.57</v>
      </c>
      <c r="BY175" s="65">
        <v>0.67</v>
      </c>
      <c r="BZ175" s="65">
        <v>0.97</v>
      </c>
      <c r="CA175" s="65">
        <v>10.17</v>
      </c>
      <c r="CB175" s="65">
        <v>12.5</v>
      </c>
      <c r="CC175" s="65">
        <v>11.33625</v>
      </c>
      <c r="CD175" s="65">
        <v>12.38</v>
      </c>
      <c r="CE175" s="65">
        <v>8</v>
      </c>
      <c r="CF175" s="65">
        <v>0.87</v>
      </c>
      <c r="CG175" s="65" t="s">
        <v>202</v>
      </c>
      <c r="CH175" s="65">
        <v>56.25</v>
      </c>
      <c r="CI175" s="65" t="s">
        <v>202</v>
      </c>
      <c r="CJ175" s="65">
        <v>3.25</v>
      </c>
      <c r="CK175" s="65">
        <v>7.9202792696025668</v>
      </c>
      <c r="CL175" s="65">
        <v>1.3873453023807616</v>
      </c>
      <c r="CM175" s="65">
        <v>18</v>
      </c>
      <c r="CN175" s="65">
        <v>30.237031159566591</v>
      </c>
      <c r="CO175" s="65">
        <v>5.58</v>
      </c>
      <c r="CP175" s="65">
        <v>6.3718603465384236</v>
      </c>
      <c r="CQ175" s="65">
        <v>4.1795024869576674</v>
      </c>
      <c r="CR175" s="65">
        <v>1.483149606299214</v>
      </c>
      <c r="CS175" s="65">
        <v>0.65</v>
      </c>
      <c r="CT175" s="65">
        <v>0.63</v>
      </c>
      <c r="CU175" s="65">
        <v>0.91003541687446532</v>
      </c>
      <c r="CV175" s="65">
        <v>0.52</v>
      </c>
      <c r="CW175" s="65">
        <v>0.81</v>
      </c>
      <c r="CX175" s="65">
        <v>0.87</v>
      </c>
      <c r="CY175" s="65">
        <v>0.81894182050484898</v>
      </c>
      <c r="CZ175" s="65">
        <v>1.4411181772632631</v>
      </c>
      <c r="DA175" s="65">
        <v>1.88</v>
      </c>
      <c r="DB175" s="65">
        <v>19.75</v>
      </c>
      <c r="DC175" s="65">
        <v>1.45</v>
      </c>
      <c r="DD175" s="65">
        <v>7.3</v>
      </c>
      <c r="DE175" s="65">
        <v>2.465309822155425</v>
      </c>
      <c r="DF175" s="65">
        <v>12.940074066230776</v>
      </c>
      <c r="DG175" s="65">
        <v>7.6358003014196996</v>
      </c>
      <c r="DH175" s="65">
        <v>6.3860647760561076</v>
      </c>
      <c r="DI175" s="65">
        <v>46.25</v>
      </c>
      <c r="DJ175" s="65">
        <v>6.5</v>
      </c>
      <c r="DK175" s="65">
        <v>20.422051997890694</v>
      </c>
      <c r="DL175" s="65">
        <v>1.8188394930085523</v>
      </c>
      <c r="DM175" s="65">
        <v>11.183091020158825</v>
      </c>
      <c r="DN175" s="65">
        <v>67</v>
      </c>
      <c r="DO175" s="42"/>
    </row>
    <row r="176" spans="2:119">
      <c r="B176" s="23"/>
      <c r="C176" s="42">
        <v>80</v>
      </c>
      <c r="D176" s="64">
        <f t="shared" si="4"/>
        <v>80.200800000000001</v>
      </c>
      <c r="E176" s="42">
        <v>2008</v>
      </c>
      <c r="F176" s="65">
        <v>98.434398955282248</v>
      </c>
      <c r="G176" s="65">
        <v>90.813362381989833</v>
      </c>
      <c r="H176" s="65">
        <v>4.3689999999999998</v>
      </c>
      <c r="I176" s="65">
        <v>22.79</v>
      </c>
      <c r="J176" s="65">
        <v>21</v>
      </c>
      <c r="K176" s="65">
        <v>23</v>
      </c>
      <c r="L176" s="65">
        <v>22.58</v>
      </c>
      <c r="M176" s="65">
        <v>19.015887850467291</v>
      </c>
      <c r="N176" s="65">
        <v>36.80685358255451</v>
      </c>
      <c r="O176" s="65">
        <v>25.29</v>
      </c>
      <c r="P176" s="65">
        <v>10.7</v>
      </c>
      <c r="Q176" s="65">
        <v>61</v>
      </c>
      <c r="R176" s="65">
        <v>26.785666026789059</v>
      </c>
      <c r="S176" s="65">
        <v>24.32</v>
      </c>
      <c r="T176" s="65">
        <v>18.164814814814818</v>
      </c>
      <c r="U176" s="65">
        <v>30.962962962962962</v>
      </c>
      <c r="V176" s="65">
        <v>19.566233311081476</v>
      </c>
      <c r="W176" s="65">
        <v>26.5</v>
      </c>
      <c r="X176" s="66">
        <v>1800</v>
      </c>
      <c r="Y176" s="65">
        <v>17.3</v>
      </c>
      <c r="Z176" s="65">
        <v>13</v>
      </c>
      <c r="AA176" s="65">
        <v>2.5</v>
      </c>
      <c r="AB176" s="65">
        <v>15.4</v>
      </c>
      <c r="AC176" s="65">
        <v>14.428571428571429</v>
      </c>
      <c r="AD176" s="65">
        <v>1.5142857142857145</v>
      </c>
      <c r="AE176" s="65">
        <v>16.600000000000001</v>
      </c>
      <c r="AF176" s="65">
        <v>19</v>
      </c>
      <c r="AG176" s="65">
        <v>3.1</v>
      </c>
      <c r="AH176" s="65">
        <v>17.100000000000001</v>
      </c>
      <c r="AI176" s="65">
        <v>27</v>
      </c>
      <c r="AJ176" s="65">
        <v>3.6</v>
      </c>
      <c r="AK176" s="65">
        <v>16.3</v>
      </c>
      <c r="AL176" s="65">
        <v>10.75</v>
      </c>
      <c r="AM176" s="65">
        <v>1.0500000000000003</v>
      </c>
      <c r="AN176" s="65">
        <v>11.92</v>
      </c>
      <c r="AO176" s="65">
        <v>6.4099999999999984</v>
      </c>
      <c r="AP176" s="65">
        <v>5.66</v>
      </c>
      <c r="AQ176" s="65">
        <v>5.66</v>
      </c>
      <c r="AR176" s="65">
        <v>12.07</v>
      </c>
      <c r="AS176" s="65">
        <v>5.9</v>
      </c>
      <c r="AT176" s="65">
        <v>7.6057794676806099</v>
      </c>
      <c r="AU176" s="65">
        <v>6.01</v>
      </c>
      <c r="AV176" s="65">
        <v>8.0913143640060472</v>
      </c>
      <c r="AW176" s="65">
        <v>10.36</v>
      </c>
      <c r="AX176" s="65">
        <v>5.612177052554415</v>
      </c>
      <c r="AY176" s="65">
        <v>9.2786896095301081</v>
      </c>
      <c r="AZ176" s="65">
        <v>11.411521739130436</v>
      </c>
      <c r="BA176" s="65">
        <v>15.447236842105259</v>
      </c>
      <c r="BB176" s="65"/>
      <c r="BC176" s="65"/>
      <c r="BD176" s="65"/>
      <c r="BE176" s="65">
        <v>7.2574748517396852</v>
      </c>
      <c r="BF176" s="65">
        <v>8.2804501092877825</v>
      </c>
      <c r="BG176" s="65">
        <v>12.528703703703703</v>
      </c>
      <c r="BH176" s="65">
        <v>5.3996862324940338</v>
      </c>
      <c r="BI176" s="65">
        <v>10.14</v>
      </c>
      <c r="BJ176" s="65">
        <v>5.2912903225808448</v>
      </c>
      <c r="BK176" s="65">
        <v>12.49</v>
      </c>
      <c r="BL176" s="65">
        <v>12.13</v>
      </c>
      <c r="BM176" s="65">
        <v>12.27</v>
      </c>
      <c r="BN176" s="65">
        <v>12.95</v>
      </c>
      <c r="BO176" s="65">
        <v>14.576834336144021</v>
      </c>
      <c r="BP176" s="65">
        <v>10.886666666666668</v>
      </c>
      <c r="BQ176" s="65">
        <v>12.88</v>
      </c>
      <c r="BR176" s="65">
        <v>13.98</v>
      </c>
      <c r="BS176" s="65">
        <v>13.38</v>
      </c>
      <c r="BT176" s="65">
        <v>13.66</v>
      </c>
      <c r="BU176" s="65">
        <v>10.45</v>
      </c>
      <c r="BV176" s="65">
        <v>11.027927621532909</v>
      </c>
      <c r="BW176" s="65">
        <v>10.87</v>
      </c>
      <c r="BX176" s="65">
        <v>3.88</v>
      </c>
      <c r="BY176" s="65">
        <v>0.73</v>
      </c>
      <c r="BZ176" s="65">
        <v>1.02</v>
      </c>
      <c r="CA176" s="65">
        <v>10</v>
      </c>
      <c r="CB176" s="65">
        <v>11.2</v>
      </c>
      <c r="CC176" s="65">
        <v>12.2</v>
      </c>
      <c r="CD176" s="65">
        <v>12.25</v>
      </c>
      <c r="CE176" s="65">
        <v>13.57</v>
      </c>
      <c r="CF176" s="65">
        <v>0.78</v>
      </c>
      <c r="CG176" s="65" t="s">
        <v>202</v>
      </c>
      <c r="CH176" s="65">
        <v>58.33</v>
      </c>
      <c r="CI176" s="65" t="s">
        <v>202</v>
      </c>
      <c r="CJ176" s="65">
        <v>3.14</v>
      </c>
      <c r="CK176" s="65">
        <v>8.0841675617615394</v>
      </c>
      <c r="CL176" s="65">
        <v>1.5089917124819336</v>
      </c>
      <c r="CM176" s="65">
        <v>18.690000000000001</v>
      </c>
      <c r="CN176" s="65">
        <v>32.285492187017802</v>
      </c>
      <c r="CO176" s="65">
        <v>6.6845004970178925</v>
      </c>
      <c r="CP176" s="65">
        <v>7.17</v>
      </c>
      <c r="CQ176" s="65">
        <v>4.4796683246384452</v>
      </c>
      <c r="CR176" s="65">
        <v>1.4831496062992144</v>
      </c>
      <c r="CS176" s="65">
        <v>0.47</v>
      </c>
      <c r="CT176" s="65">
        <v>0.38</v>
      </c>
      <c r="CU176" s="65">
        <v>0.9100353888539997</v>
      </c>
      <c r="CV176" s="65">
        <v>0.45</v>
      </c>
      <c r="CW176" s="65">
        <v>0.78</v>
      </c>
      <c r="CX176" s="65">
        <v>1</v>
      </c>
      <c r="CY176" s="65">
        <v>0.8135767282019396</v>
      </c>
      <c r="CZ176" s="65">
        <v>1.4507454515088429</v>
      </c>
      <c r="DA176" s="65">
        <v>1.65</v>
      </c>
      <c r="DB176" s="65">
        <v>20.142390430317267</v>
      </c>
      <c r="DC176" s="65">
        <v>1.4889228135822616</v>
      </c>
      <c r="DD176" s="65">
        <v>6.8227299868635809</v>
      </c>
      <c r="DE176" s="65">
        <v>2.3843742349015504</v>
      </c>
      <c r="DF176" s="65">
        <v>12.26859259035165</v>
      </c>
      <c r="DG176" s="65">
        <v>7.8672002009464634</v>
      </c>
      <c r="DH176" s="65">
        <v>6.3573765173707359</v>
      </c>
      <c r="DI176" s="65">
        <v>32.17</v>
      </c>
      <c r="DJ176" s="65">
        <v>5.5</v>
      </c>
      <c r="DK176" s="65">
        <v>6</v>
      </c>
      <c r="DL176" s="65">
        <v>1.83</v>
      </c>
      <c r="DM176" s="65">
        <v>16.329999999999998</v>
      </c>
      <c r="DN176" s="65">
        <v>60</v>
      </c>
      <c r="DO176" s="42"/>
    </row>
    <row r="177" spans="2:119">
      <c r="B177" s="23"/>
      <c r="C177" s="67">
        <v>80</v>
      </c>
      <c r="D177" s="64">
        <f t="shared" si="4"/>
        <v>80.200900000000004</v>
      </c>
      <c r="E177" s="67">
        <v>2009</v>
      </c>
      <c r="F177" s="68">
        <v>98.372916036466748</v>
      </c>
      <c r="G177" s="68">
        <v>96.804647785039933</v>
      </c>
      <c r="H177" s="68">
        <v>2.4626666666666668</v>
      </c>
      <c r="I177" s="68">
        <v>22.98</v>
      </c>
      <c r="J177" s="68">
        <v>21.8</v>
      </c>
      <c r="K177" s="68">
        <v>22</v>
      </c>
      <c r="L177" s="68">
        <v>24.9</v>
      </c>
      <c r="M177" s="68">
        <v>19.936915887850468</v>
      </c>
      <c r="N177" s="68">
        <v>34.355140186915882</v>
      </c>
      <c r="O177" s="68">
        <v>25.38</v>
      </c>
      <c r="P177" s="68">
        <v>10</v>
      </c>
      <c r="Q177" s="68">
        <v>77</v>
      </c>
      <c r="R177" s="68">
        <v>28</v>
      </c>
      <c r="S177" s="68">
        <v>23.74</v>
      </c>
      <c r="T177" s="68">
        <v>18.5</v>
      </c>
      <c r="U177" s="68">
        <v>31</v>
      </c>
      <c r="V177" s="68">
        <v>19.566233311081476</v>
      </c>
      <c r="W177" s="68">
        <v>27.400000000000002</v>
      </c>
      <c r="X177" s="69">
        <v>1900</v>
      </c>
      <c r="Y177" s="68">
        <v>17</v>
      </c>
      <c r="Z177" s="68">
        <v>14</v>
      </c>
      <c r="AA177" s="68">
        <v>2.1</v>
      </c>
      <c r="AB177" s="68">
        <v>17</v>
      </c>
      <c r="AC177" s="68">
        <v>18</v>
      </c>
      <c r="AD177" s="68">
        <v>1.7</v>
      </c>
      <c r="AE177" s="68">
        <v>14.7</v>
      </c>
      <c r="AF177" s="68">
        <v>18</v>
      </c>
      <c r="AG177" s="68">
        <v>2.1</v>
      </c>
      <c r="AH177" s="68">
        <v>15.4</v>
      </c>
      <c r="AI177" s="68">
        <v>22</v>
      </c>
      <c r="AJ177" s="68">
        <v>2.1</v>
      </c>
      <c r="AK177" s="68">
        <v>16.3</v>
      </c>
      <c r="AL177" s="68">
        <v>11</v>
      </c>
      <c r="AM177" s="68">
        <v>1.2</v>
      </c>
      <c r="AN177" s="68">
        <v>13</v>
      </c>
      <c r="AO177" s="68">
        <v>6.67</v>
      </c>
      <c r="AP177" s="68">
        <v>5.05</v>
      </c>
      <c r="AQ177" s="68">
        <v>5.63</v>
      </c>
      <c r="AR177" s="68">
        <v>12.54</v>
      </c>
      <c r="AS177" s="68">
        <v>5.6</v>
      </c>
      <c r="AT177" s="68">
        <v>8.2231558935361235</v>
      </c>
      <c r="AU177" s="68">
        <v>5.88</v>
      </c>
      <c r="AV177" s="68">
        <v>8.5465257456024197</v>
      </c>
      <c r="AW177" s="68">
        <v>9.6999999999999993</v>
      </c>
      <c r="AX177" s="68">
        <v>5.612177052554415</v>
      </c>
      <c r="AY177" s="68">
        <v>9.3765172071475806</v>
      </c>
      <c r="AZ177" s="68">
        <v>11.755760869565217</v>
      </c>
      <c r="BA177" s="68">
        <v>15.836118421052628</v>
      </c>
      <c r="BB177" s="68"/>
      <c r="BC177" s="68"/>
      <c r="BD177" s="68"/>
      <c r="BE177" s="68">
        <v>6.67</v>
      </c>
      <c r="BF177" s="68">
        <v>8.67</v>
      </c>
      <c r="BG177" s="68">
        <v>12.67</v>
      </c>
      <c r="BH177" s="68">
        <v>5.3996862324940338</v>
      </c>
      <c r="BI177" s="68">
        <v>9.25</v>
      </c>
      <c r="BJ177" s="68">
        <v>5.2912903225808456</v>
      </c>
      <c r="BK177" s="68">
        <v>12.66</v>
      </c>
      <c r="BL177" s="68">
        <v>13.86</v>
      </c>
      <c r="BM177" s="68">
        <v>12.11</v>
      </c>
      <c r="BN177" s="68">
        <v>12.59</v>
      </c>
      <c r="BO177" s="68">
        <v>15.93</v>
      </c>
      <c r="BP177" s="68">
        <v>10.886666666666668</v>
      </c>
      <c r="BQ177" s="68">
        <v>13.53</v>
      </c>
      <c r="BR177" s="68">
        <v>14.5</v>
      </c>
      <c r="BS177" s="68">
        <v>13.83</v>
      </c>
      <c r="BT177" s="68">
        <v>13.38</v>
      </c>
      <c r="BU177" s="68">
        <v>11.49</v>
      </c>
      <c r="BV177" s="68">
        <v>11.36</v>
      </c>
      <c r="BW177" s="68">
        <v>10.27</v>
      </c>
      <c r="BX177" s="68">
        <v>2.84</v>
      </c>
      <c r="BY177" s="68">
        <v>0.86</v>
      </c>
      <c r="BZ177" s="68">
        <v>0.82</v>
      </c>
      <c r="CA177" s="68">
        <v>10.58</v>
      </c>
      <c r="CB177" s="68">
        <v>11.81</v>
      </c>
      <c r="CC177" s="68">
        <v>11.11</v>
      </c>
      <c r="CD177" s="68">
        <v>12.05</v>
      </c>
      <c r="CE177" s="68">
        <v>11.33</v>
      </c>
      <c r="CF177" s="68">
        <v>0.74</v>
      </c>
      <c r="CG177" s="68" t="s">
        <v>202</v>
      </c>
      <c r="CH177" s="68">
        <v>58.165242945822854</v>
      </c>
      <c r="CI177" s="68" t="s">
        <v>202</v>
      </c>
      <c r="CJ177" s="68">
        <v>3.35</v>
      </c>
      <c r="CK177" s="68">
        <v>8.1661117078410257</v>
      </c>
      <c r="CL177" s="68">
        <v>1.38</v>
      </c>
      <c r="CM177" s="68">
        <v>18.440000000000001</v>
      </c>
      <c r="CN177" s="68">
        <v>34.524333997017074</v>
      </c>
      <c r="CO177" s="68">
        <v>6.9696669980119283</v>
      </c>
      <c r="CP177" s="68">
        <v>6.67</v>
      </c>
      <c r="CQ177" s="68">
        <v>4.6297512434788342</v>
      </c>
      <c r="CR177" s="68">
        <v>1.4831496062992144</v>
      </c>
      <c r="CS177" s="68">
        <v>0.41799999999999998</v>
      </c>
      <c r="CT177" s="68">
        <v>0.38</v>
      </c>
      <c r="CU177" s="68">
        <v>0.91003538325119027</v>
      </c>
      <c r="CV177" s="68">
        <v>0.45</v>
      </c>
      <c r="CW177" s="68">
        <v>0.59</v>
      </c>
      <c r="CX177" s="68">
        <v>0.71750000000000003</v>
      </c>
      <c r="CY177" s="68">
        <v>0.80905115213462653</v>
      </c>
      <c r="CZ177" s="68">
        <v>1.4507454515088432</v>
      </c>
      <c r="DA177" s="68">
        <v>1.7</v>
      </c>
      <c r="DB177" s="68">
        <v>20.094926953544842</v>
      </c>
      <c r="DC177" s="68">
        <v>1.4926152090548412</v>
      </c>
      <c r="DD177" s="68">
        <v>6.6484866579090554</v>
      </c>
      <c r="DE177" s="68">
        <v>2.2400000000000002</v>
      </c>
      <c r="DF177" s="68">
        <v>11.4</v>
      </c>
      <c r="DG177" s="68">
        <v>7.8672002009464617</v>
      </c>
      <c r="DH177" s="68">
        <v>6.3573765173707351</v>
      </c>
      <c r="DI177" s="68">
        <v>33.979999999999997</v>
      </c>
      <c r="DJ177" s="68">
        <v>6.6</v>
      </c>
      <c r="DK177" s="68">
        <v>32</v>
      </c>
      <c r="DL177" s="68">
        <v>1.55</v>
      </c>
      <c r="DM177" s="68">
        <v>12.89</v>
      </c>
      <c r="DN177" s="68">
        <v>91.67</v>
      </c>
      <c r="DO177" s="42"/>
    </row>
    <row r="178" spans="2:119">
      <c r="B178" s="23"/>
      <c r="C178" s="67">
        <v>80</v>
      </c>
      <c r="D178" s="64">
        <f t="shared" si="4"/>
        <v>80.201300000000003</v>
      </c>
      <c r="E178" s="67">
        <v>2013</v>
      </c>
      <c r="F178" s="68">
        <v>105.38268482732154</v>
      </c>
      <c r="G178" s="68">
        <v>114.54248366013071</v>
      </c>
      <c r="H178" s="68">
        <v>3.9103368333333335</v>
      </c>
      <c r="I178" s="68">
        <v>26.45</v>
      </c>
      <c r="J178" s="68">
        <v>22.8</v>
      </c>
      <c r="K178" s="68">
        <v>30</v>
      </c>
      <c r="L178" s="68">
        <v>26.75</v>
      </c>
      <c r="M178" s="68">
        <v>22.7</v>
      </c>
      <c r="N178" s="68">
        <v>47</v>
      </c>
      <c r="O178" s="68">
        <v>28.09</v>
      </c>
      <c r="P178" s="68">
        <v>25</v>
      </c>
      <c r="Q178" s="68">
        <v>81</v>
      </c>
      <c r="R178" s="68">
        <v>35.833333333333336</v>
      </c>
      <c r="S178" s="68">
        <v>27.5</v>
      </c>
      <c r="T178" s="68">
        <v>34.75</v>
      </c>
      <c r="U178" s="68">
        <v>34.5</v>
      </c>
      <c r="V178" s="68">
        <v>30.692000000000007</v>
      </c>
      <c r="W178" s="68">
        <v>24.566666666666659</v>
      </c>
      <c r="X178" s="69">
        <v>1700</v>
      </c>
      <c r="Y178" s="68">
        <v>16.3</v>
      </c>
      <c r="Z178" s="68">
        <v>16</v>
      </c>
      <c r="AA178" s="68">
        <v>0.9</v>
      </c>
      <c r="AB178" s="68">
        <v>18.399999999999999</v>
      </c>
      <c r="AC178" s="68">
        <v>19</v>
      </c>
      <c r="AD178" s="68">
        <v>0.7</v>
      </c>
      <c r="AE178" s="68">
        <v>16.600000000000001</v>
      </c>
      <c r="AF178" s="68">
        <v>18</v>
      </c>
      <c r="AG178" s="68">
        <v>0.9</v>
      </c>
      <c r="AH178" s="68">
        <v>16.2</v>
      </c>
      <c r="AI178" s="68">
        <v>19</v>
      </c>
      <c r="AJ178" s="68">
        <v>0.9</v>
      </c>
      <c r="AK178" s="68">
        <v>21.3</v>
      </c>
      <c r="AL178" s="68">
        <v>22</v>
      </c>
      <c r="AM178" s="68">
        <v>1.6</v>
      </c>
      <c r="AN178" s="68">
        <v>10.19</v>
      </c>
      <c r="AO178" s="68">
        <v>10</v>
      </c>
      <c r="AP178" s="68">
        <v>5.83</v>
      </c>
      <c r="AQ178" s="68">
        <v>6.55</v>
      </c>
      <c r="AR178" s="68">
        <v>13.3</v>
      </c>
      <c r="AS178" s="68">
        <v>6.25</v>
      </c>
      <c r="AT178" s="68">
        <v>8.7100000000000009</v>
      </c>
      <c r="AU178" s="68">
        <v>6.09</v>
      </c>
      <c r="AV178" s="68">
        <v>10.33</v>
      </c>
      <c r="AW178" s="68">
        <v>9.9700000000000006</v>
      </c>
      <c r="AX178" s="68">
        <v>9.9700000000000006</v>
      </c>
      <c r="AY178" s="68">
        <v>11.629999999999999</v>
      </c>
      <c r="AZ178" s="68">
        <v>15.33</v>
      </c>
      <c r="BA178" s="68">
        <v>14.5</v>
      </c>
      <c r="BB178" s="68"/>
      <c r="BC178" s="68"/>
      <c r="BD178" s="68"/>
      <c r="BE178" s="68">
        <v>8.82</v>
      </c>
      <c r="BF178" s="68">
        <v>8.25</v>
      </c>
      <c r="BG178" s="68">
        <v>13.67</v>
      </c>
      <c r="BH178" s="68">
        <v>8.25</v>
      </c>
      <c r="BI178" s="68">
        <v>10.5</v>
      </c>
      <c r="BJ178" s="68">
        <v>9.34</v>
      </c>
      <c r="BK178" s="68">
        <v>13.67</v>
      </c>
      <c r="BL178" s="68">
        <v>14.25</v>
      </c>
      <c r="BM178" s="68">
        <v>14.43</v>
      </c>
      <c r="BN178" s="68">
        <v>14.43</v>
      </c>
      <c r="BO178" s="68">
        <v>15.35</v>
      </c>
      <c r="BP178" s="68">
        <v>15.75</v>
      </c>
      <c r="BQ178" s="68">
        <v>14.5</v>
      </c>
      <c r="BR178" s="68">
        <v>13.19</v>
      </c>
      <c r="BS178" s="68">
        <v>15.47</v>
      </c>
      <c r="BT178" s="68">
        <v>14.4</v>
      </c>
      <c r="BU178" s="68">
        <v>12.07</v>
      </c>
      <c r="BV178" s="68">
        <v>14.67</v>
      </c>
      <c r="BW178" s="68">
        <v>13</v>
      </c>
      <c r="BX178" s="68">
        <v>5.5</v>
      </c>
      <c r="BY178" s="68">
        <v>1.0900000000000001</v>
      </c>
      <c r="BZ178" s="68">
        <v>1.1200000000000001</v>
      </c>
      <c r="CA178" s="68">
        <v>10.5</v>
      </c>
      <c r="CB178" s="68">
        <v>12.75</v>
      </c>
      <c r="CC178" s="68">
        <v>11.67</v>
      </c>
      <c r="CD178" s="68">
        <v>18.25</v>
      </c>
      <c r="CE178" s="68">
        <v>11.5</v>
      </c>
      <c r="CF178" s="68">
        <v>0.71</v>
      </c>
      <c r="CG178" s="68" t="s">
        <v>202</v>
      </c>
      <c r="CH178" s="70">
        <v>68.823052840434428</v>
      </c>
      <c r="CI178" s="68" t="s">
        <v>202</v>
      </c>
      <c r="CJ178" s="68">
        <v>4.37</v>
      </c>
      <c r="CK178" s="68">
        <v>9.44</v>
      </c>
      <c r="CL178" s="68">
        <v>1.67</v>
      </c>
      <c r="CM178" s="68">
        <v>20.329999999999998</v>
      </c>
      <c r="CN178" s="68">
        <v>24</v>
      </c>
      <c r="CO178" s="68">
        <v>9.19</v>
      </c>
      <c r="CP178" s="68">
        <v>9.16</v>
      </c>
      <c r="CQ178" s="68">
        <v>5.57</v>
      </c>
      <c r="CR178" s="68">
        <v>2.2599999999999998</v>
      </c>
      <c r="CS178" s="68">
        <v>0.51</v>
      </c>
      <c r="CT178" s="68">
        <v>0.35</v>
      </c>
      <c r="CU178" s="68">
        <v>0.69</v>
      </c>
      <c r="CV178" s="68">
        <v>0.4</v>
      </c>
      <c r="CW178" s="68">
        <v>0.69</v>
      </c>
      <c r="CX178" s="68">
        <v>0.69</v>
      </c>
      <c r="CY178" s="68">
        <v>1.17</v>
      </c>
      <c r="CZ178" s="68">
        <v>1.8468461538461536</v>
      </c>
      <c r="DA178" s="68">
        <v>1.43</v>
      </c>
      <c r="DB178" s="70">
        <f>DB177</f>
        <v>20.094926953544842</v>
      </c>
      <c r="DC178" s="70">
        <f>DC177</f>
        <v>1.4926152090548412</v>
      </c>
      <c r="DD178" s="70">
        <f>DD177</f>
        <v>6.6484866579090554</v>
      </c>
      <c r="DE178" s="68">
        <v>2.2400000000000002</v>
      </c>
      <c r="DF178" s="68">
        <v>11.4</v>
      </c>
      <c r="DG178" s="70">
        <f>DG177</f>
        <v>7.8672002009464617</v>
      </c>
      <c r="DH178" s="70">
        <f>DH177</f>
        <v>6.3573765173707351</v>
      </c>
      <c r="DI178" s="68">
        <v>33.979999999999997</v>
      </c>
      <c r="DJ178" s="68">
        <v>6.6</v>
      </c>
      <c r="DK178" s="68">
        <v>32</v>
      </c>
      <c r="DL178" s="68">
        <v>1.55</v>
      </c>
      <c r="DM178" s="68">
        <v>17.329999999999998</v>
      </c>
      <c r="DN178" s="68">
        <v>68.33</v>
      </c>
      <c r="DO178" s="42"/>
    </row>
    <row r="179" spans="2:119">
      <c r="B179" s="23"/>
      <c r="C179" s="42">
        <v>90</v>
      </c>
      <c r="D179" s="64">
        <f t="shared" si="4"/>
        <v>90.198999999999998</v>
      </c>
      <c r="E179" s="42">
        <v>1990</v>
      </c>
      <c r="F179" s="65">
        <v>66.341299060295071</v>
      </c>
      <c r="G179" s="65">
        <v>43.572984749455337</v>
      </c>
      <c r="H179" s="65">
        <v>1.0866666666666667</v>
      </c>
      <c r="I179" s="65">
        <v>14.31</v>
      </c>
      <c r="J179" s="65">
        <v>11.5</v>
      </c>
      <c r="K179" s="65">
        <v>23</v>
      </c>
      <c r="L179" s="65">
        <v>15.42</v>
      </c>
      <c r="M179" s="65">
        <v>11</v>
      </c>
      <c r="N179" s="65">
        <v>54</v>
      </c>
      <c r="O179" s="65">
        <v>16.670000000000002</v>
      </c>
      <c r="P179" s="65">
        <v>9</v>
      </c>
      <c r="Q179" s="65">
        <v>87</v>
      </c>
      <c r="R179" s="65">
        <v>19.347234814143242</v>
      </c>
      <c r="S179" s="65">
        <v>16.34</v>
      </c>
      <c r="T179" s="65">
        <v>13.8</v>
      </c>
      <c r="U179" s="65">
        <v>21</v>
      </c>
      <c r="V179" s="65">
        <v>17.110945142101784</v>
      </c>
      <c r="W179" s="65">
        <v>11</v>
      </c>
      <c r="X179" s="66">
        <v>768</v>
      </c>
      <c r="Y179" s="65">
        <v>11.1</v>
      </c>
      <c r="Z179" s="65">
        <v>8</v>
      </c>
      <c r="AA179" s="65">
        <v>1</v>
      </c>
      <c r="AB179" s="65">
        <v>11.6</v>
      </c>
      <c r="AC179" s="65">
        <v>12</v>
      </c>
      <c r="AD179" s="65">
        <v>0.9</v>
      </c>
      <c r="AE179" s="65">
        <v>11.8</v>
      </c>
      <c r="AF179" s="65">
        <v>9</v>
      </c>
      <c r="AG179" s="65">
        <v>1.5</v>
      </c>
      <c r="AH179" s="65">
        <v>11.6</v>
      </c>
      <c r="AI179" s="65">
        <v>14</v>
      </c>
      <c r="AJ179" s="65">
        <v>1</v>
      </c>
      <c r="AK179" s="65">
        <v>11.5</v>
      </c>
      <c r="AL179" s="65">
        <v>10</v>
      </c>
      <c r="AM179" s="65">
        <v>1.5</v>
      </c>
      <c r="AN179" s="65">
        <v>5.3049999999999997</v>
      </c>
      <c r="AO179" s="65">
        <v>4.62</v>
      </c>
      <c r="AP179" s="65">
        <v>2.33</v>
      </c>
      <c r="AQ179" s="65">
        <v>2.78</v>
      </c>
      <c r="AR179" s="65">
        <v>4.25</v>
      </c>
      <c r="AS179" s="65">
        <v>3.19</v>
      </c>
      <c r="AT179" s="65">
        <v>5.5033333333333161</v>
      </c>
      <c r="AU179" s="65">
        <v>2.86</v>
      </c>
      <c r="AV179" s="65">
        <v>3.88</v>
      </c>
      <c r="AW179" s="65">
        <v>5.58</v>
      </c>
      <c r="AX179" s="65">
        <v>6.5354536276972439</v>
      </c>
      <c r="AY179" s="65">
        <v>6.96</v>
      </c>
      <c r="AZ179" s="65">
        <v>7.45</v>
      </c>
      <c r="BA179" s="65">
        <v>8.83</v>
      </c>
      <c r="BB179" s="65"/>
      <c r="BC179" s="65"/>
      <c r="BD179" s="65"/>
      <c r="BE179" s="65">
        <v>3.8</v>
      </c>
      <c r="BF179" s="65">
        <v>4.17</v>
      </c>
      <c r="BG179" s="65">
        <v>8.9600000000000009</v>
      </c>
      <c r="BH179" s="65">
        <v>4.25</v>
      </c>
      <c r="BI179" s="65">
        <v>5</v>
      </c>
      <c r="BJ179" s="65">
        <v>5.1170967741935538</v>
      </c>
      <c r="BK179" s="65">
        <v>4.83</v>
      </c>
      <c r="BL179" s="65">
        <v>5.36</v>
      </c>
      <c r="BM179" s="65">
        <v>5.57</v>
      </c>
      <c r="BN179" s="65">
        <v>5.5</v>
      </c>
      <c r="BO179" s="65">
        <v>6.75</v>
      </c>
      <c r="BP179" s="65">
        <v>6</v>
      </c>
      <c r="BQ179" s="65">
        <v>8.8248834228882291</v>
      </c>
      <c r="BR179" s="65">
        <v>7.9937124009459408</v>
      </c>
      <c r="BS179" s="65">
        <v>7.828788414768959</v>
      </c>
      <c r="BT179" s="65">
        <v>8.1476556914393221</v>
      </c>
      <c r="BU179" s="65">
        <v>6.57</v>
      </c>
      <c r="BV179" s="65">
        <v>7.8324963749315506</v>
      </c>
      <c r="BW179" s="65">
        <v>6.96</v>
      </c>
      <c r="BX179" s="65">
        <v>2.86</v>
      </c>
      <c r="BY179" s="65">
        <v>0.34</v>
      </c>
      <c r="BZ179" s="65">
        <v>0.4</v>
      </c>
      <c r="CA179" s="65">
        <v>6.44</v>
      </c>
      <c r="CB179" s="65">
        <v>7.8099999999998611</v>
      </c>
      <c r="CC179" s="65">
        <v>7</v>
      </c>
      <c r="CD179" s="65">
        <v>9.3599999999998147</v>
      </c>
      <c r="CE179" s="65">
        <v>11.74</v>
      </c>
      <c r="CF179" s="65">
        <v>0.32</v>
      </c>
      <c r="CG179" s="65">
        <v>7.29</v>
      </c>
      <c r="CH179" s="65">
        <v>49.21</v>
      </c>
      <c r="CI179" s="65">
        <v>27</v>
      </c>
      <c r="CJ179" s="65">
        <v>3.3</v>
      </c>
      <c r="CK179" s="65">
        <v>9.3158109559611724</v>
      </c>
      <c r="CL179" s="65">
        <v>0.88</v>
      </c>
      <c r="CM179" s="65">
        <v>14.79</v>
      </c>
      <c r="CN179" s="65">
        <v>21.06</v>
      </c>
      <c r="CO179" s="65">
        <v>5.1745676172985959</v>
      </c>
      <c r="CP179" s="65">
        <v>4.2090153082333472</v>
      </c>
      <c r="CQ179" s="65">
        <v>3.0999933603369429</v>
      </c>
      <c r="CR179" s="65">
        <v>1.794960629921295</v>
      </c>
      <c r="CS179" s="65">
        <v>0.28999999999999998</v>
      </c>
      <c r="CT179" s="65">
        <v>0.26</v>
      </c>
      <c r="CU179" s="65">
        <v>0.6583988138570841</v>
      </c>
      <c r="CV179" s="65">
        <v>0.19</v>
      </c>
      <c r="CW179" s="65">
        <v>0.42</v>
      </c>
      <c r="CX179" s="65">
        <v>0.42</v>
      </c>
      <c r="CY179" s="65">
        <v>0.6</v>
      </c>
      <c r="CZ179" s="65">
        <v>1.0246586737620151</v>
      </c>
      <c r="DA179" s="65">
        <v>0.43</v>
      </c>
      <c r="DB179" s="65">
        <v>8.33</v>
      </c>
      <c r="DC179" s="65">
        <v>0.83</v>
      </c>
      <c r="DD179" s="65">
        <v>6</v>
      </c>
      <c r="DE179" s="65">
        <v>1.33</v>
      </c>
      <c r="DF179" s="65">
        <v>6.3</v>
      </c>
      <c r="DG179" s="65">
        <v>4.8499999999999996</v>
      </c>
      <c r="DH179" s="65">
        <v>7.8</v>
      </c>
      <c r="DI179" s="65">
        <v>11.6</v>
      </c>
      <c r="DJ179" s="65">
        <v>4.9000000000000004</v>
      </c>
      <c r="DK179" s="65">
        <v>15</v>
      </c>
      <c r="DL179" s="65">
        <v>0.78</v>
      </c>
      <c r="DM179" s="65">
        <v>5.75</v>
      </c>
      <c r="DN179" s="65">
        <v>20</v>
      </c>
      <c r="DO179" s="42"/>
    </row>
    <row r="180" spans="2:119">
      <c r="B180" s="23"/>
      <c r="C180" s="42">
        <v>90</v>
      </c>
      <c r="D180" s="64">
        <f t="shared" si="4"/>
        <v>90.199100000000001</v>
      </c>
      <c r="E180" s="42">
        <v>1991</v>
      </c>
      <c r="F180" s="65">
        <v>68.518040318038857</v>
      </c>
      <c r="G180" s="65">
        <v>44.444444444444443</v>
      </c>
      <c r="H180" s="65">
        <v>1.0906666666666667</v>
      </c>
      <c r="I180" s="65">
        <v>14.57</v>
      </c>
      <c r="J180" s="65">
        <v>12.2</v>
      </c>
      <c r="K180" s="65">
        <v>22</v>
      </c>
      <c r="L180" s="65">
        <v>15.34</v>
      </c>
      <c r="M180" s="65">
        <v>12.3</v>
      </c>
      <c r="N180" s="65">
        <v>42</v>
      </c>
      <c r="O180" s="65">
        <v>17.28</v>
      </c>
      <c r="P180" s="65">
        <v>8.9333333333333336</v>
      </c>
      <c r="Q180" s="65">
        <v>73</v>
      </c>
      <c r="R180" s="65">
        <v>20.24206708975521</v>
      </c>
      <c r="S180" s="65">
        <v>16.09</v>
      </c>
      <c r="T180" s="65">
        <v>12.858658204895738</v>
      </c>
      <c r="U180" s="65">
        <v>22.168631006346327</v>
      </c>
      <c r="V180" s="65">
        <v>17.364111037673496</v>
      </c>
      <c r="W180" s="65">
        <v>11.333333333333336</v>
      </c>
      <c r="X180" s="66">
        <v>800</v>
      </c>
      <c r="Y180" s="65">
        <v>11.7</v>
      </c>
      <c r="Z180" s="65">
        <v>11</v>
      </c>
      <c r="AA180" s="65">
        <v>1.2</v>
      </c>
      <c r="AB180" s="65">
        <v>11.7</v>
      </c>
      <c r="AC180" s="65">
        <v>11</v>
      </c>
      <c r="AD180" s="65">
        <v>1.1000000000000001</v>
      </c>
      <c r="AE180" s="65">
        <v>10.9</v>
      </c>
      <c r="AF180" s="65">
        <v>10</v>
      </c>
      <c r="AG180" s="65">
        <v>0.9</v>
      </c>
      <c r="AH180" s="65">
        <v>11.6</v>
      </c>
      <c r="AI180" s="65">
        <v>14</v>
      </c>
      <c r="AJ180" s="65">
        <v>0.9</v>
      </c>
      <c r="AK180" s="65">
        <v>11.5</v>
      </c>
      <c r="AL180" s="65">
        <v>11</v>
      </c>
      <c r="AM180" s="65">
        <v>1.2</v>
      </c>
      <c r="AN180" s="65">
        <v>4.96</v>
      </c>
      <c r="AO180" s="65">
        <v>4.57</v>
      </c>
      <c r="AP180" s="65">
        <v>2.58</v>
      </c>
      <c r="AQ180" s="65">
        <v>2.91</v>
      </c>
      <c r="AR180" s="65">
        <v>4.54</v>
      </c>
      <c r="AS180" s="65">
        <v>3.01</v>
      </c>
      <c r="AT180" s="65">
        <v>5.5033333333333223</v>
      </c>
      <c r="AU180" s="65">
        <v>2.83</v>
      </c>
      <c r="AV180" s="65">
        <v>5.71</v>
      </c>
      <c r="AW180" s="65">
        <v>5.91</v>
      </c>
      <c r="AX180" s="65">
        <v>6.5816106285374367</v>
      </c>
      <c r="AY180" s="65">
        <v>7.29</v>
      </c>
      <c r="AZ180" s="65">
        <v>6.71</v>
      </c>
      <c r="BA180" s="65">
        <v>9.83</v>
      </c>
      <c r="BB180" s="65"/>
      <c r="BC180" s="65"/>
      <c r="BD180" s="65"/>
      <c r="BE180" s="65">
        <v>4.12</v>
      </c>
      <c r="BF180" s="65">
        <v>4.3</v>
      </c>
      <c r="BG180" s="65">
        <v>10.130000000000001</v>
      </c>
      <c r="BH180" s="65">
        <v>4.17</v>
      </c>
      <c r="BI180" s="65">
        <v>5.38</v>
      </c>
      <c r="BJ180" s="65">
        <v>5.1751612903225901</v>
      </c>
      <c r="BK180" s="65">
        <v>5.28</v>
      </c>
      <c r="BL180" s="65">
        <v>5.47</v>
      </c>
      <c r="BM180" s="65">
        <v>5.64</v>
      </c>
      <c r="BN180" s="65">
        <v>5.49</v>
      </c>
      <c r="BO180" s="65">
        <v>7.7545573794968536</v>
      </c>
      <c r="BP180" s="65">
        <v>4.17</v>
      </c>
      <c r="BQ180" s="65">
        <v>9.0277629743350136</v>
      </c>
      <c r="BR180" s="65">
        <v>7.9636460191677383</v>
      </c>
      <c r="BS180" s="65">
        <v>7.6501636082246298</v>
      </c>
      <c r="BT180" s="65">
        <v>8.0822069614299146</v>
      </c>
      <c r="BU180" s="65">
        <v>5.32</v>
      </c>
      <c r="BV180" s="65">
        <v>7.8324963749315426</v>
      </c>
      <c r="BW180" s="65">
        <v>6.86</v>
      </c>
      <c r="BX180" s="65">
        <v>2.75</v>
      </c>
      <c r="BY180" s="65">
        <v>0.48</v>
      </c>
      <c r="BZ180" s="65">
        <v>0.44</v>
      </c>
      <c r="CA180" s="65">
        <v>6.29</v>
      </c>
      <c r="CB180" s="65">
        <v>7.809999999999869</v>
      </c>
      <c r="CC180" s="65">
        <v>6.8</v>
      </c>
      <c r="CD180" s="65">
        <v>9.3599999999998218</v>
      </c>
      <c r="CE180" s="65">
        <v>12.52</v>
      </c>
      <c r="CF180" s="65">
        <v>0.34</v>
      </c>
      <c r="CG180" s="65">
        <v>6.5</v>
      </c>
      <c r="CH180" s="65">
        <v>46.45</v>
      </c>
      <c r="CI180" s="65">
        <v>25.17</v>
      </c>
      <c r="CJ180" s="65">
        <v>2.5</v>
      </c>
      <c r="CK180" s="65">
        <v>9.315810955961183</v>
      </c>
      <c r="CL180" s="65">
        <v>0.94</v>
      </c>
      <c r="CM180" s="65">
        <v>10.93</v>
      </c>
      <c r="CN180" s="65">
        <v>20</v>
      </c>
      <c r="CO180" s="65">
        <v>5.1542148917476815</v>
      </c>
      <c r="CP180" s="65">
        <v>4.25</v>
      </c>
      <c r="CQ180" s="65">
        <v>3.0237262277993211</v>
      </c>
      <c r="CR180" s="65">
        <v>1.794960629921293</v>
      </c>
      <c r="CS180" s="65">
        <v>0.26</v>
      </c>
      <c r="CT180" s="65">
        <v>0.28999999999999998</v>
      </c>
      <c r="CU180" s="65">
        <v>0.7</v>
      </c>
      <c r="CV180" s="65">
        <v>0.2</v>
      </c>
      <c r="CW180" s="65">
        <v>0.44</v>
      </c>
      <c r="CX180" s="65">
        <v>0.47</v>
      </c>
      <c r="CY180" s="65">
        <v>0.7</v>
      </c>
      <c r="CZ180" s="65">
        <v>1.1000000000000001</v>
      </c>
      <c r="DA180" s="65">
        <v>0.51</v>
      </c>
      <c r="DB180" s="65">
        <v>11.7325</v>
      </c>
      <c r="DC180" s="65">
        <v>0.89374999999999993</v>
      </c>
      <c r="DD180" s="65">
        <v>5.5625</v>
      </c>
      <c r="DE180" s="65">
        <v>1.27</v>
      </c>
      <c r="DF180" s="65">
        <v>9</v>
      </c>
      <c r="DG180" s="65">
        <v>5.2</v>
      </c>
      <c r="DH180" s="65">
        <v>5</v>
      </c>
      <c r="DI180" s="65">
        <v>21.37</v>
      </c>
      <c r="DJ180" s="65">
        <v>8.1</v>
      </c>
      <c r="DK180" s="65">
        <v>14</v>
      </c>
      <c r="DL180" s="65">
        <v>1.01</v>
      </c>
      <c r="DM180" s="65">
        <v>6.6</v>
      </c>
      <c r="DN180" s="65">
        <v>28.125</v>
      </c>
      <c r="DO180" s="42"/>
    </row>
    <row r="181" spans="2:119">
      <c r="B181" s="23"/>
      <c r="C181" s="42">
        <v>90</v>
      </c>
      <c r="D181" s="64">
        <f t="shared" si="4"/>
        <v>90.199200000000005</v>
      </c>
      <c r="E181" s="42">
        <v>1992</v>
      </c>
      <c r="F181" s="65">
        <v>70.329327106343314</v>
      </c>
      <c r="G181" s="65">
        <v>45.315904139433549</v>
      </c>
      <c r="H181" s="65">
        <v>1.1164999999999998</v>
      </c>
      <c r="I181" s="65">
        <v>14.12</v>
      </c>
      <c r="J181" s="65">
        <v>12.1</v>
      </c>
      <c r="K181" s="65">
        <v>23</v>
      </c>
      <c r="L181" s="65">
        <v>15.01</v>
      </c>
      <c r="M181" s="65">
        <v>11.3</v>
      </c>
      <c r="N181" s="65">
        <v>48</v>
      </c>
      <c r="O181" s="65">
        <v>17.25</v>
      </c>
      <c r="P181" s="65">
        <v>6.3</v>
      </c>
      <c r="Q181" s="65">
        <v>70</v>
      </c>
      <c r="R181" s="65">
        <v>22</v>
      </c>
      <c r="S181" s="65">
        <v>16.62</v>
      </c>
      <c r="T181" s="65">
        <v>13</v>
      </c>
      <c r="U181" s="65">
        <v>20</v>
      </c>
      <c r="V181" s="65">
        <v>17.660052875082616</v>
      </c>
      <c r="W181" s="65">
        <v>11.666666666666671</v>
      </c>
      <c r="X181" s="66">
        <v>832</v>
      </c>
      <c r="Y181" s="65">
        <v>12.3</v>
      </c>
      <c r="Z181" s="65">
        <v>13</v>
      </c>
      <c r="AA181" s="65">
        <v>1.4</v>
      </c>
      <c r="AB181" s="65">
        <v>12.2</v>
      </c>
      <c r="AC181" s="65">
        <v>12</v>
      </c>
      <c r="AD181" s="65">
        <v>1.3</v>
      </c>
      <c r="AE181" s="65">
        <v>10.8</v>
      </c>
      <c r="AF181" s="65">
        <v>15</v>
      </c>
      <c r="AG181" s="65">
        <v>1.175</v>
      </c>
      <c r="AH181" s="65">
        <v>11.7</v>
      </c>
      <c r="AI181" s="65">
        <v>15</v>
      </c>
      <c r="AJ181" s="65">
        <v>1.1000000000000001</v>
      </c>
      <c r="AK181" s="65">
        <v>13.4</v>
      </c>
      <c r="AL181" s="65">
        <v>21</v>
      </c>
      <c r="AM181" s="65">
        <v>1.1999999999999997</v>
      </c>
      <c r="AN181" s="65">
        <v>6.5</v>
      </c>
      <c r="AO181" s="65">
        <v>4.8600000000000003</v>
      </c>
      <c r="AP181" s="65">
        <v>2.63</v>
      </c>
      <c r="AQ181" s="65">
        <v>2.88</v>
      </c>
      <c r="AR181" s="65">
        <v>4.0599999999999996</v>
      </c>
      <c r="AS181" s="65">
        <v>3.07</v>
      </c>
      <c r="AT181" s="65">
        <v>5.5033333333333276</v>
      </c>
      <c r="AU181" s="65">
        <v>3.14</v>
      </c>
      <c r="AV181" s="65">
        <v>4.8499999999999996</v>
      </c>
      <c r="AW181" s="65">
        <v>5.84</v>
      </c>
      <c r="AX181" s="65">
        <v>5.67</v>
      </c>
      <c r="AY181" s="65">
        <v>7.41</v>
      </c>
      <c r="AZ181" s="65">
        <v>7.73</v>
      </c>
      <c r="BA181" s="65">
        <v>9.8800000000000008</v>
      </c>
      <c r="BB181" s="65"/>
      <c r="BC181" s="65"/>
      <c r="BD181" s="65"/>
      <c r="BE181" s="65">
        <v>4.75</v>
      </c>
      <c r="BF181" s="65">
        <v>4.7</v>
      </c>
      <c r="BG181" s="65">
        <v>9.8800000000000008</v>
      </c>
      <c r="BH181" s="65">
        <v>5.36</v>
      </c>
      <c r="BI181" s="65">
        <v>5.59</v>
      </c>
      <c r="BJ181" s="65">
        <v>5.2332258064516246</v>
      </c>
      <c r="BK181" s="65">
        <v>5.47</v>
      </c>
      <c r="BL181" s="65">
        <v>5.4</v>
      </c>
      <c r="BM181" s="65">
        <v>5.39</v>
      </c>
      <c r="BN181" s="65">
        <v>5.47</v>
      </c>
      <c r="BO181" s="65">
        <v>7.83</v>
      </c>
      <c r="BP181" s="65">
        <v>7.5</v>
      </c>
      <c r="BQ181" s="65">
        <v>8.7272203717918764</v>
      </c>
      <c r="BR181" s="65">
        <v>7.6954557523959668</v>
      </c>
      <c r="BS181" s="65">
        <v>7.4325204510280791</v>
      </c>
      <c r="BT181" s="65">
        <v>7.67</v>
      </c>
      <c r="BU181" s="65">
        <v>6.36</v>
      </c>
      <c r="BV181" s="65">
        <v>7.8324963749315337</v>
      </c>
      <c r="BW181" s="65">
        <v>7.18</v>
      </c>
      <c r="BX181" s="65">
        <v>3.09</v>
      </c>
      <c r="BY181" s="65">
        <v>0.41</v>
      </c>
      <c r="BZ181" s="65">
        <v>0.42</v>
      </c>
      <c r="CA181" s="65">
        <v>6.47</v>
      </c>
      <c r="CB181" s="65">
        <v>7.8099999999998779</v>
      </c>
      <c r="CC181" s="65">
        <v>7.31</v>
      </c>
      <c r="CD181" s="65">
        <v>9.3599999999998325</v>
      </c>
      <c r="CE181" s="65">
        <v>11.46</v>
      </c>
      <c r="CF181" s="65">
        <v>0.34</v>
      </c>
      <c r="CG181" s="65">
        <v>8.9149999999999991</v>
      </c>
      <c r="CH181" s="65">
        <v>46.85</v>
      </c>
      <c r="CI181" s="65">
        <v>26.75</v>
      </c>
      <c r="CJ181" s="65">
        <v>2.58</v>
      </c>
      <c r="CK181" s="65">
        <v>9.3158109559611972</v>
      </c>
      <c r="CL181" s="65">
        <v>1.08</v>
      </c>
      <c r="CM181" s="65">
        <v>12.79</v>
      </c>
      <c r="CN181" s="65">
        <v>21.36</v>
      </c>
      <c r="CO181" s="65">
        <v>5.1745757583414314</v>
      </c>
      <c r="CP181" s="65">
        <v>4.2779334186939817</v>
      </c>
      <c r="CQ181" s="65">
        <v>3.0798164620576265</v>
      </c>
      <c r="CR181" s="65">
        <v>1.7949606299212908</v>
      </c>
      <c r="CS181" s="65">
        <v>0.28000000000000003</v>
      </c>
      <c r="CT181" s="65">
        <v>0.27</v>
      </c>
      <c r="CU181" s="65">
        <v>0.71117864945794862</v>
      </c>
      <c r="CV181" s="65">
        <v>0.22</v>
      </c>
      <c r="CW181" s="65">
        <v>0.4</v>
      </c>
      <c r="CX181" s="65">
        <v>0.45</v>
      </c>
      <c r="CY181" s="65">
        <v>0.63</v>
      </c>
      <c r="CZ181" s="65">
        <v>1.1342170292683098</v>
      </c>
      <c r="DA181" s="65">
        <v>0.56000000000000005</v>
      </c>
      <c r="DB181" s="65">
        <v>9.17</v>
      </c>
      <c r="DC181" s="65">
        <v>1.08</v>
      </c>
      <c r="DD181" s="65">
        <v>4.7</v>
      </c>
      <c r="DE181" s="65">
        <v>1.23</v>
      </c>
      <c r="DF181" s="65">
        <v>7</v>
      </c>
      <c r="DG181" s="65">
        <v>5.8062500000000004</v>
      </c>
      <c r="DH181" s="65">
        <v>5.3875000000000002</v>
      </c>
      <c r="DI181" s="65">
        <v>15.57</v>
      </c>
      <c r="DJ181" s="65">
        <v>7.1</v>
      </c>
      <c r="DK181" s="65">
        <v>10.037332506383798</v>
      </c>
      <c r="DL181" s="65">
        <v>0.91912455091176193</v>
      </c>
      <c r="DM181" s="65">
        <v>6.61</v>
      </c>
      <c r="DN181" s="65">
        <v>23</v>
      </c>
      <c r="DO181" s="42"/>
    </row>
    <row r="182" spans="2:119">
      <c r="B182" s="23"/>
      <c r="C182" s="42">
        <v>90</v>
      </c>
      <c r="D182" s="64">
        <f t="shared" si="4"/>
        <v>90.199299999999994</v>
      </c>
      <c r="E182" s="42">
        <v>1993</v>
      </c>
      <c r="F182" s="65">
        <v>72.085033336038592</v>
      </c>
      <c r="G182" s="65">
        <v>46.623093681917211</v>
      </c>
      <c r="H182" s="65">
        <v>1.0905</v>
      </c>
      <c r="I182" s="65">
        <v>14.5</v>
      </c>
      <c r="J182" s="65">
        <v>12.2</v>
      </c>
      <c r="K182" s="65">
        <v>22</v>
      </c>
      <c r="L182" s="65">
        <v>16.18</v>
      </c>
      <c r="M182" s="65">
        <v>11.799999999999999</v>
      </c>
      <c r="N182" s="65">
        <v>42</v>
      </c>
      <c r="O182" s="65">
        <v>17.149999999999999</v>
      </c>
      <c r="P182" s="65">
        <v>12.8</v>
      </c>
      <c r="Q182" s="65">
        <v>68</v>
      </c>
      <c r="R182" s="65">
        <v>20.680502801410984</v>
      </c>
      <c r="S182" s="65">
        <v>16.54</v>
      </c>
      <c r="T182" s="65">
        <v>12.4</v>
      </c>
      <c r="U182" s="65">
        <v>21</v>
      </c>
      <c r="V182" s="65">
        <v>18.05315598149372</v>
      </c>
      <c r="W182" s="65">
        <v>12</v>
      </c>
      <c r="X182" s="66">
        <v>864</v>
      </c>
      <c r="Y182" s="65">
        <v>11.5</v>
      </c>
      <c r="Z182" s="65">
        <v>10</v>
      </c>
      <c r="AA182" s="65">
        <v>0.9</v>
      </c>
      <c r="AB182" s="65">
        <v>11.3</v>
      </c>
      <c r="AC182" s="65">
        <v>11</v>
      </c>
      <c r="AD182" s="65">
        <v>0.9</v>
      </c>
      <c r="AE182" s="65">
        <v>10.6</v>
      </c>
      <c r="AF182" s="65">
        <v>13</v>
      </c>
      <c r="AG182" s="65">
        <v>1</v>
      </c>
      <c r="AH182" s="65">
        <v>12</v>
      </c>
      <c r="AI182" s="65">
        <v>11</v>
      </c>
      <c r="AJ182" s="65">
        <v>0.9</v>
      </c>
      <c r="AK182" s="65">
        <v>10.5</v>
      </c>
      <c r="AL182" s="65">
        <v>9</v>
      </c>
      <c r="AM182" s="65">
        <v>1.2</v>
      </c>
      <c r="AN182" s="65">
        <v>5.57</v>
      </c>
      <c r="AO182" s="65">
        <v>5.01</v>
      </c>
      <c r="AP182" s="65">
        <v>2.65</v>
      </c>
      <c r="AQ182" s="65">
        <v>2.92</v>
      </c>
      <c r="AR182" s="65">
        <v>4.5</v>
      </c>
      <c r="AS182" s="65">
        <v>3.01</v>
      </c>
      <c r="AT182" s="65">
        <v>6.29</v>
      </c>
      <c r="AU182" s="65">
        <v>3.04</v>
      </c>
      <c r="AV182" s="65">
        <v>6.29</v>
      </c>
      <c r="AW182" s="65">
        <v>5.73</v>
      </c>
      <c r="AX182" s="65">
        <v>5.62</v>
      </c>
      <c r="AY182" s="65">
        <v>7.44</v>
      </c>
      <c r="AZ182" s="65">
        <v>7.27</v>
      </c>
      <c r="BA182" s="65">
        <v>8.43</v>
      </c>
      <c r="BB182" s="65"/>
      <c r="BC182" s="65"/>
      <c r="BD182" s="65"/>
      <c r="BE182" s="65">
        <v>4.6100000000000003</v>
      </c>
      <c r="BF182" s="65">
        <v>5.31</v>
      </c>
      <c r="BG182" s="65">
        <v>8.5</v>
      </c>
      <c r="BH182" s="65">
        <v>5.0999999999999996</v>
      </c>
      <c r="BI182" s="65">
        <v>5.52</v>
      </c>
      <c r="BJ182" s="65">
        <v>5.33</v>
      </c>
      <c r="BK182" s="65">
        <v>5.27</v>
      </c>
      <c r="BL182" s="65">
        <v>5.84</v>
      </c>
      <c r="BM182" s="65">
        <v>5.74</v>
      </c>
      <c r="BN182" s="65">
        <v>5.7</v>
      </c>
      <c r="BO182" s="65">
        <v>6.4</v>
      </c>
      <c r="BP182" s="65">
        <v>5.5</v>
      </c>
      <c r="BQ182" s="65">
        <v>6.33</v>
      </c>
      <c r="BR182" s="65">
        <v>6.11</v>
      </c>
      <c r="BS182" s="65">
        <v>6.11</v>
      </c>
      <c r="BT182" s="65">
        <v>6.12</v>
      </c>
      <c r="BU182" s="65">
        <v>6.95</v>
      </c>
      <c r="BV182" s="65">
        <v>7.8324963749315231</v>
      </c>
      <c r="BW182" s="65">
        <v>7.18</v>
      </c>
      <c r="BX182" s="65">
        <v>2.94</v>
      </c>
      <c r="BY182" s="65">
        <v>0.39</v>
      </c>
      <c r="BZ182" s="65">
        <v>0.42</v>
      </c>
      <c r="CA182" s="65">
        <v>6.61</v>
      </c>
      <c r="CB182" s="65">
        <v>7.8099999999998886</v>
      </c>
      <c r="CC182" s="65">
        <v>7.22</v>
      </c>
      <c r="CD182" s="65">
        <v>9.3599999999998467</v>
      </c>
      <c r="CE182" s="65">
        <v>12.5</v>
      </c>
      <c r="CF182" s="65">
        <v>0.35</v>
      </c>
      <c r="CG182" s="65">
        <v>11.33</v>
      </c>
      <c r="CH182" s="65">
        <v>41</v>
      </c>
      <c r="CI182" s="65">
        <v>28.33</v>
      </c>
      <c r="CJ182" s="65">
        <v>2.84</v>
      </c>
      <c r="CK182" s="65">
        <v>9.3158109559612132</v>
      </c>
      <c r="CL182" s="65">
        <v>1.1299999999999999</v>
      </c>
      <c r="CM182" s="65">
        <v>13.88</v>
      </c>
      <c r="CN182" s="65">
        <v>23.83</v>
      </c>
      <c r="CO182" s="65">
        <v>5.2278154166423363</v>
      </c>
      <c r="CP182" s="65">
        <v>4.3634673495518559</v>
      </c>
      <c r="CQ182" s="65">
        <v>2.9848054686616878</v>
      </c>
      <c r="CR182" s="65">
        <v>1.7949606299212881</v>
      </c>
      <c r="CS182" s="65">
        <v>0.34</v>
      </c>
      <c r="CT182" s="65">
        <v>0.27</v>
      </c>
      <c r="CU182" s="65">
        <v>0.9</v>
      </c>
      <c r="CV182" s="65">
        <v>0.2</v>
      </c>
      <c r="CW182" s="65">
        <v>0.5</v>
      </c>
      <c r="CX182" s="65">
        <v>0.48</v>
      </c>
      <c r="CY182" s="65">
        <v>0.62</v>
      </c>
      <c r="CZ182" s="65">
        <v>1.24</v>
      </c>
      <c r="DA182" s="65">
        <v>0.52</v>
      </c>
      <c r="DB182" s="65">
        <v>12.83</v>
      </c>
      <c r="DC182" s="65">
        <v>1.33</v>
      </c>
      <c r="DD182" s="65">
        <v>6.7</v>
      </c>
      <c r="DE182" s="65">
        <v>1.28</v>
      </c>
      <c r="DF182" s="65">
        <v>6.8</v>
      </c>
      <c r="DG182" s="65">
        <v>5.45</v>
      </c>
      <c r="DH182" s="65">
        <v>6.9</v>
      </c>
      <c r="DI182" s="65">
        <v>13.59</v>
      </c>
      <c r="DJ182" s="65">
        <v>6.2</v>
      </c>
      <c r="DK182" s="65">
        <v>10</v>
      </c>
      <c r="DL182" s="65">
        <v>1.33</v>
      </c>
      <c r="DM182" s="65">
        <v>6.44</v>
      </c>
      <c r="DN182" s="65">
        <v>34</v>
      </c>
      <c r="DO182" s="42"/>
    </row>
    <row r="183" spans="2:119">
      <c r="B183" s="23"/>
      <c r="C183" s="42">
        <v>90</v>
      </c>
      <c r="D183" s="64">
        <f t="shared" si="4"/>
        <v>90.199399999999997</v>
      </c>
      <c r="E183" s="42">
        <v>1994</v>
      </c>
      <c r="F183" s="65">
        <v>73.584478760110869</v>
      </c>
      <c r="G183" s="65">
        <v>49.23747276688453</v>
      </c>
      <c r="H183" s="65">
        <v>1.1113333333333333</v>
      </c>
      <c r="I183" s="65">
        <v>14.62</v>
      </c>
      <c r="J183" s="65">
        <v>13.100000000000001</v>
      </c>
      <c r="K183" s="65">
        <v>22</v>
      </c>
      <c r="L183" s="65">
        <v>16.12</v>
      </c>
      <c r="M183" s="65">
        <v>13.3</v>
      </c>
      <c r="N183" s="65">
        <v>42</v>
      </c>
      <c r="O183" s="65">
        <v>18.05</v>
      </c>
      <c r="P183" s="65">
        <v>10.679629629629629</v>
      </c>
      <c r="Q183" s="65">
        <v>79.555555555555557</v>
      </c>
      <c r="R183" s="65">
        <v>19.763519609876894</v>
      </c>
      <c r="S183" s="65">
        <v>16.579999999999998</v>
      </c>
      <c r="T183" s="65">
        <v>12.3</v>
      </c>
      <c r="U183" s="65">
        <v>25</v>
      </c>
      <c r="V183" s="65">
        <v>17.952038995373432</v>
      </c>
      <c r="W183" s="65">
        <v>11.3</v>
      </c>
      <c r="X183" s="66">
        <v>1180</v>
      </c>
      <c r="Y183" s="65">
        <v>11.7</v>
      </c>
      <c r="Z183" s="65">
        <v>9</v>
      </c>
      <c r="AA183" s="65">
        <v>1.1000000000000001</v>
      </c>
      <c r="AB183" s="65">
        <v>11.3</v>
      </c>
      <c r="AC183" s="65">
        <v>9</v>
      </c>
      <c r="AD183" s="65">
        <v>1.2</v>
      </c>
      <c r="AE183" s="65">
        <v>10.9</v>
      </c>
      <c r="AF183" s="65">
        <v>10</v>
      </c>
      <c r="AG183" s="65">
        <v>1.2</v>
      </c>
      <c r="AH183" s="65">
        <v>11.5</v>
      </c>
      <c r="AI183" s="65">
        <v>8</v>
      </c>
      <c r="AJ183" s="65">
        <v>1.1000000000000001</v>
      </c>
      <c r="AK183" s="65">
        <v>10.3</v>
      </c>
      <c r="AL183" s="65">
        <v>9</v>
      </c>
      <c r="AM183" s="65">
        <v>0.8</v>
      </c>
      <c r="AN183" s="65">
        <v>4.8233333333333341</v>
      </c>
      <c r="AO183" s="65">
        <v>4.97</v>
      </c>
      <c r="AP183" s="65">
        <v>2.79</v>
      </c>
      <c r="AQ183" s="65">
        <v>3.06</v>
      </c>
      <c r="AR183" s="65">
        <v>5.62</v>
      </c>
      <c r="AS183" s="65">
        <v>3.14</v>
      </c>
      <c r="AT183" s="65">
        <v>6.33</v>
      </c>
      <c r="AU183" s="65">
        <v>3.24</v>
      </c>
      <c r="AV183" s="65">
        <v>5.5</v>
      </c>
      <c r="AW183" s="65">
        <v>6.14</v>
      </c>
      <c r="AX183" s="65">
        <v>6.4535049467118579</v>
      </c>
      <c r="AY183" s="65">
        <v>8.11</v>
      </c>
      <c r="AZ183" s="65">
        <v>8</v>
      </c>
      <c r="BA183" s="65">
        <v>11.7</v>
      </c>
      <c r="BB183" s="65"/>
      <c r="BC183" s="65"/>
      <c r="BD183" s="65"/>
      <c r="BE183" s="65">
        <v>4.75</v>
      </c>
      <c r="BF183" s="65">
        <v>4.5</v>
      </c>
      <c r="BG183" s="65">
        <v>9</v>
      </c>
      <c r="BH183" s="65">
        <v>5.25</v>
      </c>
      <c r="BI183" s="65">
        <v>5.77</v>
      </c>
      <c r="BJ183" s="65">
        <v>5.2912903225806778</v>
      </c>
      <c r="BK183" s="65">
        <v>5.55</v>
      </c>
      <c r="BL183" s="65">
        <v>5.8</v>
      </c>
      <c r="BM183" s="65">
        <v>6.2</v>
      </c>
      <c r="BN183" s="65">
        <v>5.97</v>
      </c>
      <c r="BO183" s="65">
        <v>6.57</v>
      </c>
      <c r="BP183" s="65">
        <v>6.78</v>
      </c>
      <c r="BQ183" s="65">
        <v>7.5</v>
      </c>
      <c r="BR183" s="65">
        <v>6.94</v>
      </c>
      <c r="BS183" s="65">
        <v>7.5</v>
      </c>
      <c r="BT183" s="65">
        <v>7.36</v>
      </c>
      <c r="BU183" s="65">
        <v>6.7900000000000009</v>
      </c>
      <c r="BV183" s="65">
        <v>7.8324963749315089</v>
      </c>
      <c r="BW183" s="65">
        <v>6.6774999999999993</v>
      </c>
      <c r="BX183" s="65">
        <v>3.1</v>
      </c>
      <c r="BY183" s="65">
        <v>0.4</v>
      </c>
      <c r="BZ183" s="65">
        <v>0.45</v>
      </c>
      <c r="CA183" s="65">
        <v>6.67</v>
      </c>
      <c r="CB183" s="65">
        <v>7.8099999999999037</v>
      </c>
      <c r="CC183" s="65">
        <v>7.83</v>
      </c>
      <c r="CD183" s="65">
        <v>9.3599999999998662</v>
      </c>
      <c r="CE183" s="65">
        <v>12.02</v>
      </c>
      <c r="CF183" s="65">
        <v>0.37</v>
      </c>
      <c r="CG183" s="65">
        <v>8.8699999999999992</v>
      </c>
      <c r="CH183" s="65">
        <v>42.07</v>
      </c>
      <c r="CI183" s="65">
        <v>20.6</v>
      </c>
      <c r="CJ183" s="65">
        <v>3.5</v>
      </c>
      <c r="CK183" s="65">
        <v>9.3158109559612292</v>
      </c>
      <c r="CL183" s="65">
        <v>1.05</v>
      </c>
      <c r="CM183" s="65">
        <v>12.54</v>
      </c>
      <c r="CN183" s="65">
        <v>25.13</v>
      </c>
      <c r="CO183" s="65">
        <v>5.1833718164558329</v>
      </c>
      <c r="CP183" s="65">
        <v>4.369805377720871</v>
      </c>
      <c r="CQ183" s="65">
        <v>2.9186272872358745</v>
      </c>
      <c r="CR183" s="65">
        <v>1.7949606299212846</v>
      </c>
      <c r="CS183" s="65">
        <v>0.28999999999999998</v>
      </c>
      <c r="CT183" s="65">
        <v>0.27</v>
      </c>
      <c r="CU183" s="65">
        <v>0.98</v>
      </c>
      <c r="CV183" s="65">
        <v>0.21</v>
      </c>
      <c r="CW183" s="65">
        <v>0.48</v>
      </c>
      <c r="CX183" s="65">
        <v>0.48</v>
      </c>
      <c r="CY183" s="65">
        <v>0.65</v>
      </c>
      <c r="CZ183" s="65">
        <v>1.1299999999999999</v>
      </c>
      <c r="DA183" s="65">
        <v>0.51</v>
      </c>
      <c r="DB183" s="65">
        <v>11.67</v>
      </c>
      <c r="DC183" s="65">
        <v>1.17</v>
      </c>
      <c r="DD183" s="65">
        <v>6.3</v>
      </c>
      <c r="DE183" s="65">
        <v>1.36</v>
      </c>
      <c r="DF183" s="65">
        <v>5.6</v>
      </c>
      <c r="DG183" s="65">
        <v>6</v>
      </c>
      <c r="DH183" s="65">
        <v>5</v>
      </c>
      <c r="DI183" s="65">
        <v>14.2</v>
      </c>
      <c r="DJ183" s="65">
        <v>6.4</v>
      </c>
      <c r="DK183" s="65">
        <v>10.015955344725054</v>
      </c>
      <c r="DL183" s="65">
        <v>1.0727257492351487</v>
      </c>
      <c r="DM183" s="65">
        <v>6.46</v>
      </c>
      <c r="DN183" s="65">
        <v>25</v>
      </c>
      <c r="DO183" s="42"/>
    </row>
    <row r="184" spans="2:119">
      <c r="B184" s="23"/>
      <c r="C184" s="42">
        <v>90</v>
      </c>
      <c r="D184" s="64">
        <f t="shared" si="4"/>
        <v>90.1995</v>
      </c>
      <c r="E184" s="42">
        <v>1995</v>
      </c>
      <c r="F184" s="65">
        <v>75.111960395163024</v>
      </c>
      <c r="G184" s="65">
        <v>52.287581699346411</v>
      </c>
      <c r="H184" s="65">
        <v>1.1123333333333334</v>
      </c>
      <c r="I184" s="65">
        <v>14.46</v>
      </c>
      <c r="J184" s="65">
        <v>11.899999999999999</v>
      </c>
      <c r="K184" s="65">
        <v>21</v>
      </c>
      <c r="L184" s="65">
        <v>15.55</v>
      </c>
      <c r="M184" s="65">
        <v>10</v>
      </c>
      <c r="N184" s="65">
        <v>48</v>
      </c>
      <c r="O184" s="65">
        <v>18.03</v>
      </c>
      <c r="P184" s="65">
        <v>10.868518518518519</v>
      </c>
      <c r="Q184" s="65">
        <v>80.222222222222214</v>
      </c>
      <c r="R184" s="65">
        <v>19.747151276193179</v>
      </c>
      <c r="S184" s="65">
        <v>16.05</v>
      </c>
      <c r="T184" s="65">
        <v>11.3</v>
      </c>
      <c r="U184" s="65">
        <v>22</v>
      </c>
      <c r="V184" s="65">
        <v>16.25</v>
      </c>
      <c r="W184" s="65">
        <v>11.149999999999999</v>
      </c>
      <c r="X184" s="66">
        <v>1070</v>
      </c>
      <c r="Y184" s="65">
        <v>12</v>
      </c>
      <c r="Z184" s="65">
        <v>9</v>
      </c>
      <c r="AA184" s="65">
        <v>1</v>
      </c>
      <c r="AB184" s="65">
        <v>11.6</v>
      </c>
      <c r="AC184" s="65">
        <v>8</v>
      </c>
      <c r="AD184" s="65">
        <v>1.1000000000000001</v>
      </c>
      <c r="AE184" s="65">
        <v>11.5</v>
      </c>
      <c r="AF184" s="65">
        <v>8</v>
      </c>
      <c r="AG184" s="65">
        <v>1</v>
      </c>
      <c r="AH184" s="65">
        <v>12.4</v>
      </c>
      <c r="AI184" s="65">
        <v>11</v>
      </c>
      <c r="AJ184" s="65">
        <v>1</v>
      </c>
      <c r="AK184" s="65">
        <v>11.4</v>
      </c>
      <c r="AL184" s="65">
        <v>8</v>
      </c>
      <c r="AM184" s="65">
        <v>0.9</v>
      </c>
      <c r="AN184" s="65">
        <v>4.076666666666668</v>
      </c>
      <c r="AO184" s="65">
        <v>5.19</v>
      </c>
      <c r="AP184" s="65">
        <v>2.71</v>
      </c>
      <c r="AQ184" s="65">
        <v>3.06</v>
      </c>
      <c r="AR184" s="65">
        <v>4.9000000000000004</v>
      </c>
      <c r="AS184" s="65">
        <v>3.29</v>
      </c>
      <c r="AT184" s="65">
        <v>4.8099999999999996</v>
      </c>
      <c r="AU184" s="65">
        <v>3.23</v>
      </c>
      <c r="AV184" s="65">
        <v>4.95</v>
      </c>
      <c r="AW184" s="65">
        <v>5.78</v>
      </c>
      <c r="AX184" s="65">
        <v>6.285239367880358</v>
      </c>
      <c r="AY184" s="65">
        <v>7.27</v>
      </c>
      <c r="AZ184" s="65">
        <v>8.2799999999999994</v>
      </c>
      <c r="BA184" s="65">
        <v>9.67</v>
      </c>
      <c r="BB184" s="65"/>
      <c r="BC184" s="65"/>
      <c r="BD184" s="65"/>
      <c r="BE184" s="65">
        <v>3.33</v>
      </c>
      <c r="BF184" s="65">
        <v>5.0999999999999996</v>
      </c>
      <c r="BG184" s="65">
        <v>8.56</v>
      </c>
      <c r="BH184" s="65">
        <v>4.83</v>
      </c>
      <c r="BI184" s="65">
        <v>5.38</v>
      </c>
      <c r="BJ184" s="65">
        <v>5.2912903225806982</v>
      </c>
      <c r="BK184" s="65">
        <v>5.19</v>
      </c>
      <c r="BL184" s="65">
        <v>5.58</v>
      </c>
      <c r="BM184" s="65">
        <v>5.79</v>
      </c>
      <c r="BN184" s="65">
        <v>5.84</v>
      </c>
      <c r="BO184" s="65">
        <v>8.4070047032054909</v>
      </c>
      <c r="BP184" s="65">
        <v>8.770383403560718</v>
      </c>
      <c r="BQ184" s="65">
        <v>6.86</v>
      </c>
      <c r="BR184" s="65">
        <v>6.17</v>
      </c>
      <c r="BS184" s="65">
        <v>6.8</v>
      </c>
      <c r="BT184" s="65">
        <v>7.57</v>
      </c>
      <c r="BU184" s="65">
        <v>7.12</v>
      </c>
      <c r="BV184" s="65">
        <v>7.8324963749314938</v>
      </c>
      <c r="BW184" s="65">
        <v>7.31</v>
      </c>
      <c r="BX184" s="65">
        <v>2.81</v>
      </c>
      <c r="BY184" s="65">
        <v>0.42624999999999996</v>
      </c>
      <c r="BZ184" s="65">
        <v>0.47</v>
      </c>
      <c r="CA184" s="65">
        <v>6.81</v>
      </c>
      <c r="CB184" s="65">
        <v>7.8099999999999197</v>
      </c>
      <c r="CC184" s="65">
        <v>7.94</v>
      </c>
      <c r="CD184" s="65">
        <v>9.3599999999998893</v>
      </c>
      <c r="CE184" s="65">
        <v>11.637849870578091</v>
      </c>
      <c r="CF184" s="65">
        <v>0.36</v>
      </c>
      <c r="CG184" s="65" t="s">
        <v>202</v>
      </c>
      <c r="CH184" s="65">
        <v>47.5</v>
      </c>
      <c r="CI184" s="65">
        <v>23.425000000000001</v>
      </c>
      <c r="CJ184" s="65">
        <v>3</v>
      </c>
      <c r="CK184" s="65">
        <v>9.315810955961247</v>
      </c>
      <c r="CL184" s="65">
        <v>1.19</v>
      </c>
      <c r="CM184" s="65">
        <v>14.8</v>
      </c>
      <c r="CN184" s="65">
        <v>24.09</v>
      </c>
      <c r="CO184" s="65">
        <v>4.9691591150043273</v>
      </c>
      <c r="CP184" s="65">
        <v>4.2849756722151087</v>
      </c>
      <c r="CQ184" s="65">
        <v>2.7221064146126546</v>
      </c>
      <c r="CR184" s="65">
        <v>1.7949606299212808</v>
      </c>
      <c r="CS184" s="65">
        <v>0.28999999999999998</v>
      </c>
      <c r="CT184" s="65">
        <v>0.28999999999999998</v>
      </c>
      <c r="CU184" s="65">
        <v>0.83509260406300112</v>
      </c>
      <c r="CV184" s="65">
        <v>0.21</v>
      </c>
      <c r="CW184" s="65">
        <v>0.52</v>
      </c>
      <c r="CX184" s="65">
        <v>0.5</v>
      </c>
      <c r="CY184" s="65">
        <v>0.65</v>
      </c>
      <c r="CZ184" s="65">
        <v>1.06</v>
      </c>
      <c r="DA184" s="65">
        <v>0.44</v>
      </c>
      <c r="DB184" s="65">
        <v>10</v>
      </c>
      <c r="DC184" s="65">
        <v>1</v>
      </c>
      <c r="DD184" s="65">
        <v>6.7</v>
      </c>
      <c r="DE184" s="65">
        <v>2.04</v>
      </c>
      <c r="DF184" s="65">
        <v>9</v>
      </c>
      <c r="DG184" s="65">
        <v>7.0314401568599507</v>
      </c>
      <c r="DH184" s="65">
        <v>5.656548335612599</v>
      </c>
      <c r="DI184" s="65">
        <v>15.71</v>
      </c>
      <c r="DJ184" s="65">
        <v>7.6</v>
      </c>
      <c r="DK184" s="65">
        <v>10.433157606556929</v>
      </c>
      <c r="DL184" s="65">
        <v>0.97896706874942752</v>
      </c>
      <c r="DM184" s="65">
        <v>6.04</v>
      </c>
      <c r="DN184" s="65">
        <v>35.571069603282425</v>
      </c>
      <c r="DO184" s="42"/>
    </row>
    <row r="185" spans="2:119">
      <c r="B185" s="23"/>
      <c r="C185" s="42">
        <v>90</v>
      </c>
      <c r="D185" s="64">
        <f t="shared" si="4"/>
        <v>90.199600000000004</v>
      </c>
      <c r="E185" s="42">
        <v>1996</v>
      </c>
      <c r="F185" s="65">
        <v>76.71051628436588</v>
      </c>
      <c r="G185" s="65">
        <v>54.466230936819173</v>
      </c>
      <c r="H185" s="65">
        <v>1.2318333333333331</v>
      </c>
      <c r="I185" s="65">
        <v>14.81</v>
      </c>
      <c r="J185" s="65">
        <v>12.3</v>
      </c>
      <c r="K185" s="65">
        <v>23</v>
      </c>
      <c r="L185" s="65">
        <v>15.65</v>
      </c>
      <c r="M185" s="65">
        <v>12.8</v>
      </c>
      <c r="N185" s="65">
        <v>43</v>
      </c>
      <c r="O185" s="65">
        <v>18.79</v>
      </c>
      <c r="P185" s="65">
        <v>10.8</v>
      </c>
      <c r="Q185" s="65">
        <v>60</v>
      </c>
      <c r="R185" s="65">
        <v>20.106845299834276</v>
      </c>
      <c r="S185" s="65">
        <v>16.37</v>
      </c>
      <c r="T185" s="65">
        <v>13.3</v>
      </c>
      <c r="U185" s="65">
        <v>23</v>
      </c>
      <c r="V185" s="65">
        <v>17</v>
      </c>
      <c r="W185" s="65">
        <v>11</v>
      </c>
      <c r="X185" s="66">
        <v>960</v>
      </c>
      <c r="Y185" s="65">
        <v>11.7</v>
      </c>
      <c r="Z185" s="65">
        <v>9</v>
      </c>
      <c r="AA185" s="65">
        <v>1.1000000000000001</v>
      </c>
      <c r="AB185" s="65">
        <v>11.8</v>
      </c>
      <c r="AC185" s="65">
        <v>9</v>
      </c>
      <c r="AD185" s="65">
        <v>1.2</v>
      </c>
      <c r="AE185" s="65">
        <v>11.4</v>
      </c>
      <c r="AF185" s="65">
        <v>9</v>
      </c>
      <c r="AG185" s="65">
        <v>1.5</v>
      </c>
      <c r="AH185" s="65">
        <v>11.8</v>
      </c>
      <c r="AI185" s="65">
        <v>9</v>
      </c>
      <c r="AJ185" s="65">
        <v>1.2</v>
      </c>
      <c r="AK185" s="65">
        <v>13.4</v>
      </c>
      <c r="AL185" s="65">
        <v>10</v>
      </c>
      <c r="AM185" s="65">
        <v>1.8</v>
      </c>
      <c r="AN185" s="65">
        <v>3.33</v>
      </c>
      <c r="AO185" s="65">
        <v>6.09</v>
      </c>
      <c r="AP185" s="65">
        <v>2.73</v>
      </c>
      <c r="AQ185" s="65">
        <v>3.01</v>
      </c>
      <c r="AR185" s="65">
        <v>5.25</v>
      </c>
      <c r="AS185" s="65">
        <v>3.35</v>
      </c>
      <c r="AT185" s="65">
        <v>5.57</v>
      </c>
      <c r="AU185" s="65">
        <v>3.29</v>
      </c>
      <c r="AV185" s="65">
        <v>5.9</v>
      </c>
      <c r="AW185" s="65">
        <v>6.27</v>
      </c>
      <c r="AX185" s="65">
        <v>6.1169737890488562</v>
      </c>
      <c r="AY185" s="65">
        <v>7.74</v>
      </c>
      <c r="AZ185" s="65">
        <v>8.1300000000000008</v>
      </c>
      <c r="BA185" s="65">
        <v>10</v>
      </c>
      <c r="BB185" s="65"/>
      <c r="BC185" s="65"/>
      <c r="BD185" s="65"/>
      <c r="BE185" s="65">
        <v>4.58</v>
      </c>
      <c r="BF185" s="65">
        <v>4.58</v>
      </c>
      <c r="BG185" s="65">
        <v>9.2899999999999991</v>
      </c>
      <c r="BH185" s="65">
        <v>5.1882054029233906</v>
      </c>
      <c r="BI185" s="65">
        <v>5.55</v>
      </c>
      <c r="BJ185" s="65">
        <v>5.2912903225807177</v>
      </c>
      <c r="BK185" s="65">
        <v>6.31</v>
      </c>
      <c r="BL185" s="65">
        <v>6.52</v>
      </c>
      <c r="BM185" s="65">
        <v>7.39</v>
      </c>
      <c r="BN185" s="65">
        <v>6.67</v>
      </c>
      <c r="BO185" s="65">
        <v>8</v>
      </c>
      <c r="BP185" s="65">
        <v>7.17</v>
      </c>
      <c r="BQ185" s="65">
        <v>9.91</v>
      </c>
      <c r="BR185" s="65">
        <v>8.56</v>
      </c>
      <c r="BS185" s="65">
        <v>8.8800000000000008</v>
      </c>
      <c r="BT185" s="65">
        <v>8.9499999999999993</v>
      </c>
      <c r="BU185" s="65">
        <v>7.03</v>
      </c>
      <c r="BV185" s="65">
        <v>7.8324963749314778</v>
      </c>
      <c r="BW185" s="65">
        <v>7.62</v>
      </c>
      <c r="BX185" s="65">
        <v>2.64</v>
      </c>
      <c r="BY185" s="65">
        <v>0.53</v>
      </c>
      <c r="BZ185" s="65">
        <v>0.48</v>
      </c>
      <c r="CA185" s="65">
        <v>7.14</v>
      </c>
      <c r="CB185" s="65">
        <v>7.8099999999999374</v>
      </c>
      <c r="CC185" s="65">
        <v>6.88</v>
      </c>
      <c r="CD185" s="65">
        <v>9.3599999999999142</v>
      </c>
      <c r="CE185" s="65">
        <v>11.255699741156182</v>
      </c>
      <c r="CF185" s="65">
        <v>0.38</v>
      </c>
      <c r="CG185" s="65" t="s">
        <v>202</v>
      </c>
      <c r="CH185" s="65">
        <v>52.14</v>
      </c>
      <c r="CI185" s="65">
        <v>26.25</v>
      </c>
      <c r="CJ185" s="65">
        <v>3.56</v>
      </c>
      <c r="CK185" s="65">
        <v>9.3158109559612683</v>
      </c>
      <c r="CL185" s="65">
        <v>1.06</v>
      </c>
      <c r="CM185" s="65">
        <v>13.07</v>
      </c>
      <c r="CN185" s="65">
        <v>23.78</v>
      </c>
      <c r="CO185" s="65">
        <v>4.8199011035787809</v>
      </c>
      <c r="CP185" s="65">
        <v>3.94</v>
      </c>
      <c r="CQ185" s="65">
        <v>2.6880588075263541</v>
      </c>
      <c r="CR185" s="65">
        <v>1.794960629921277</v>
      </c>
      <c r="CS185" s="65">
        <v>0.3</v>
      </c>
      <c r="CT185" s="65">
        <v>0.28999999999999998</v>
      </c>
      <c r="CU185" s="65">
        <v>0.96</v>
      </c>
      <c r="CV185" s="65">
        <v>0.22</v>
      </c>
      <c r="CW185" s="65">
        <v>0.48</v>
      </c>
      <c r="CX185" s="65">
        <v>0.48</v>
      </c>
      <c r="CY185" s="65">
        <v>0.65</v>
      </c>
      <c r="CZ185" s="65">
        <v>1.1316543146718965</v>
      </c>
      <c r="DA185" s="65">
        <v>0.53</v>
      </c>
      <c r="DB185" s="65">
        <v>13.33</v>
      </c>
      <c r="DC185" s="65">
        <v>1.17</v>
      </c>
      <c r="DD185" s="65">
        <v>6.2</v>
      </c>
      <c r="DE185" s="65">
        <v>1.41</v>
      </c>
      <c r="DF185" s="65">
        <v>6.3</v>
      </c>
      <c r="DG185" s="65">
        <v>5.83</v>
      </c>
      <c r="DH185" s="65">
        <v>9.6999999999999993</v>
      </c>
      <c r="DI185" s="65">
        <v>15.21</v>
      </c>
      <c r="DJ185" s="65">
        <v>8.1</v>
      </c>
      <c r="DK185" s="65">
        <v>12</v>
      </c>
      <c r="DL185" s="65">
        <v>0.65</v>
      </c>
      <c r="DM185" s="65">
        <v>6.67</v>
      </c>
      <c r="DN185" s="65">
        <v>38.183609911078186</v>
      </c>
      <c r="DO185" s="42"/>
    </row>
    <row r="186" spans="2:119">
      <c r="B186" s="23"/>
      <c r="C186" s="42">
        <v>90</v>
      </c>
      <c r="D186" s="64">
        <f t="shared" si="4"/>
        <v>90.199700000000007</v>
      </c>
      <c r="E186" s="42">
        <v>1997</v>
      </c>
      <c r="F186" s="65">
        <v>78.034612423976384</v>
      </c>
      <c r="G186" s="65">
        <v>55.846042120551921</v>
      </c>
      <c r="H186" s="65">
        <v>1.1761666666666666</v>
      </c>
      <c r="I186" s="65">
        <v>14.89</v>
      </c>
      <c r="J186" s="65">
        <v>12.4</v>
      </c>
      <c r="K186" s="65">
        <v>23</v>
      </c>
      <c r="L186" s="65">
        <v>15.9</v>
      </c>
      <c r="M186" s="65">
        <v>12.2</v>
      </c>
      <c r="N186" s="65">
        <v>43</v>
      </c>
      <c r="O186" s="65">
        <v>18.63</v>
      </c>
      <c r="P186" s="65">
        <v>15</v>
      </c>
      <c r="Q186" s="65">
        <v>65</v>
      </c>
      <c r="R186" s="65">
        <v>21.000765822646763</v>
      </c>
      <c r="S186" s="65">
        <v>16.75</v>
      </c>
      <c r="T186" s="65">
        <v>14.099999999999998</v>
      </c>
      <c r="U186" s="65">
        <v>26</v>
      </c>
      <c r="V186" s="65">
        <v>18.0617222963952</v>
      </c>
      <c r="W186" s="65">
        <v>11.600000000000001</v>
      </c>
      <c r="X186" s="66">
        <v>580</v>
      </c>
      <c r="Y186" s="65">
        <v>11.9</v>
      </c>
      <c r="Z186" s="65">
        <v>10</v>
      </c>
      <c r="AA186" s="65">
        <v>1</v>
      </c>
      <c r="AB186" s="65">
        <v>11.6</v>
      </c>
      <c r="AC186" s="65">
        <v>9</v>
      </c>
      <c r="AD186" s="65">
        <v>1.1000000000000001</v>
      </c>
      <c r="AE186" s="65">
        <v>9.6999999999999993</v>
      </c>
      <c r="AF186" s="65">
        <v>11</v>
      </c>
      <c r="AG186" s="65">
        <v>1</v>
      </c>
      <c r="AH186" s="65">
        <v>10.9</v>
      </c>
      <c r="AI186" s="65">
        <v>9</v>
      </c>
      <c r="AJ186" s="65">
        <v>1.1000000000000001</v>
      </c>
      <c r="AK186" s="65">
        <v>12.8</v>
      </c>
      <c r="AL186" s="65">
        <v>12</v>
      </c>
      <c r="AM186" s="65">
        <v>1</v>
      </c>
      <c r="AN186" s="65">
        <v>4.04</v>
      </c>
      <c r="AO186" s="65">
        <v>5.66</v>
      </c>
      <c r="AP186" s="65">
        <v>2.84</v>
      </c>
      <c r="AQ186" s="65">
        <v>3.19</v>
      </c>
      <c r="AR186" s="65">
        <v>4.6900000000000004</v>
      </c>
      <c r="AS186" s="65">
        <v>3.25</v>
      </c>
      <c r="AT186" s="65">
        <v>4</v>
      </c>
      <c r="AU186" s="65">
        <v>3.33</v>
      </c>
      <c r="AV186" s="65">
        <v>4.67</v>
      </c>
      <c r="AW186" s="65">
        <v>6.14</v>
      </c>
      <c r="AX186" s="65">
        <v>5.9487082102173536</v>
      </c>
      <c r="AY186" s="65">
        <v>8.4700000000000006</v>
      </c>
      <c r="AZ186" s="65">
        <v>7.83</v>
      </c>
      <c r="BA186" s="65">
        <v>10.63</v>
      </c>
      <c r="BB186" s="65"/>
      <c r="BC186" s="65"/>
      <c r="BD186" s="65"/>
      <c r="BE186" s="65">
        <v>4.458307982199031</v>
      </c>
      <c r="BF186" s="65">
        <v>4.67</v>
      </c>
      <c r="BG186" s="65">
        <v>8.6999999999999993</v>
      </c>
      <c r="BH186" s="65">
        <v>5.3450906864620737</v>
      </c>
      <c r="BI186" s="65">
        <v>5.94</v>
      </c>
      <c r="BJ186" s="65">
        <v>5.2912903225807355</v>
      </c>
      <c r="BK186" s="65">
        <v>6.1</v>
      </c>
      <c r="BL186" s="65">
        <v>6.21</v>
      </c>
      <c r="BM186" s="65">
        <v>6.68</v>
      </c>
      <c r="BN186" s="65">
        <v>6.42</v>
      </c>
      <c r="BO186" s="65">
        <v>9.0947025959888474</v>
      </c>
      <c r="BP186" s="65">
        <v>7.67</v>
      </c>
      <c r="BQ186" s="65">
        <v>9.06</v>
      </c>
      <c r="BR186" s="65">
        <v>7.5</v>
      </c>
      <c r="BS186" s="65">
        <v>9.318888888888889</v>
      </c>
      <c r="BT186" s="65">
        <v>8</v>
      </c>
      <c r="BU186" s="65">
        <v>6.93</v>
      </c>
      <c r="BV186" s="65">
        <v>7.83249637493146</v>
      </c>
      <c r="BW186" s="65">
        <v>7.99</v>
      </c>
      <c r="BX186" s="65">
        <v>2.16</v>
      </c>
      <c r="BY186" s="65">
        <v>0.46</v>
      </c>
      <c r="BZ186" s="65">
        <v>0.57999999999999996</v>
      </c>
      <c r="CA186" s="65">
        <v>7.11</v>
      </c>
      <c r="CB186" s="65">
        <v>7.8099999999999588</v>
      </c>
      <c r="CC186" s="65">
        <v>7.9</v>
      </c>
      <c r="CD186" s="65">
        <v>9.3599999999999426</v>
      </c>
      <c r="CE186" s="65">
        <v>10.873549611734269</v>
      </c>
      <c r="CF186" s="65">
        <v>0.39</v>
      </c>
      <c r="CG186" s="65" t="s">
        <v>202</v>
      </c>
      <c r="CH186" s="65">
        <v>47.86</v>
      </c>
      <c r="CI186" s="65" t="s">
        <v>202</v>
      </c>
      <c r="CJ186" s="65">
        <v>2.5</v>
      </c>
      <c r="CK186" s="65">
        <v>9.3158109559612914</v>
      </c>
      <c r="CL186" s="65">
        <v>0.95</v>
      </c>
      <c r="CM186" s="65">
        <v>13.58</v>
      </c>
      <c r="CN186" s="65">
        <v>23.26</v>
      </c>
      <c r="CO186" s="65">
        <v>4.9200497136259207</v>
      </c>
      <c r="CP186" s="65">
        <v>4.38</v>
      </c>
      <c r="CQ186" s="65">
        <v>2.711099411729585</v>
      </c>
      <c r="CR186" s="65">
        <v>1.794960629921273</v>
      </c>
      <c r="CS186" s="65">
        <v>0.32</v>
      </c>
      <c r="CT186" s="65">
        <v>0.31</v>
      </c>
      <c r="CU186" s="65">
        <v>0.91003675559640862</v>
      </c>
      <c r="CV186" s="65">
        <v>0.24</v>
      </c>
      <c r="CW186" s="65">
        <v>0.47</v>
      </c>
      <c r="CX186" s="65">
        <v>0.5</v>
      </c>
      <c r="CY186" s="65">
        <v>0.69847163827500358</v>
      </c>
      <c r="CZ186" s="65">
        <v>1.1609998329862417</v>
      </c>
      <c r="DA186" s="65">
        <v>0.56999999999999995</v>
      </c>
      <c r="DB186" s="65">
        <v>13.33</v>
      </c>
      <c r="DC186" s="65">
        <v>1.25</v>
      </c>
      <c r="DD186" s="65">
        <v>7.2</v>
      </c>
      <c r="DE186" s="65">
        <v>1.5769738895384378</v>
      </c>
      <c r="DF186" s="65">
        <v>7.3307522510201943</v>
      </c>
      <c r="DG186" s="65">
        <v>7.0548881567173822</v>
      </c>
      <c r="DH186" s="65">
        <v>6.6405134518551776</v>
      </c>
      <c r="DI186" s="65">
        <v>13.81</v>
      </c>
      <c r="DJ186" s="65">
        <v>5.3</v>
      </c>
      <c r="DK186" s="65">
        <v>11.262867996273688</v>
      </c>
      <c r="DL186" s="65">
        <v>0.89241571858789392</v>
      </c>
      <c r="DM186" s="65">
        <v>5.5</v>
      </c>
      <c r="DN186" s="65">
        <v>38.141565085491244</v>
      </c>
      <c r="DO186" s="42"/>
    </row>
    <row r="187" spans="2:119">
      <c r="B187" s="23"/>
      <c r="C187" s="42">
        <v>90</v>
      </c>
      <c r="D187" s="64">
        <f t="shared" si="4"/>
        <v>90.199799999999996</v>
      </c>
      <c r="E187" s="42">
        <v>1998</v>
      </c>
      <c r="F187" s="65">
        <v>78.633701984914566</v>
      </c>
      <c r="G187" s="65">
        <v>57.62527233115469</v>
      </c>
      <c r="H187" s="65">
        <v>1.0395000000000001</v>
      </c>
      <c r="I187" s="65">
        <v>15.11</v>
      </c>
      <c r="J187" s="65">
        <v>12.5</v>
      </c>
      <c r="K187" s="65">
        <v>25</v>
      </c>
      <c r="L187" s="65">
        <v>16.14</v>
      </c>
      <c r="M187" s="65">
        <v>12.5</v>
      </c>
      <c r="N187" s="65">
        <v>45</v>
      </c>
      <c r="O187" s="65">
        <v>18.68</v>
      </c>
      <c r="P187" s="65">
        <v>11.237500000000001</v>
      </c>
      <c r="Q187" s="65">
        <v>78.75</v>
      </c>
      <c r="R187" s="65">
        <v>21.792435981505538</v>
      </c>
      <c r="S187" s="65">
        <v>17.13</v>
      </c>
      <c r="T187" s="65">
        <v>13.5</v>
      </c>
      <c r="U187" s="65">
        <v>25</v>
      </c>
      <c r="V187" s="65">
        <v>18.05734395861149</v>
      </c>
      <c r="W187" s="65">
        <v>11.899999999999999</v>
      </c>
      <c r="X187" s="66">
        <v>1180</v>
      </c>
      <c r="Y187" s="65">
        <v>12</v>
      </c>
      <c r="Z187" s="65">
        <v>11</v>
      </c>
      <c r="AA187" s="65">
        <v>1</v>
      </c>
      <c r="AB187" s="65">
        <v>11.8</v>
      </c>
      <c r="AC187" s="65">
        <v>12</v>
      </c>
      <c r="AD187" s="65">
        <v>0.9</v>
      </c>
      <c r="AE187" s="65">
        <v>10.3</v>
      </c>
      <c r="AF187" s="65">
        <v>11</v>
      </c>
      <c r="AG187" s="65">
        <v>0.8</v>
      </c>
      <c r="AH187" s="65">
        <v>11.9</v>
      </c>
      <c r="AI187" s="65">
        <v>13</v>
      </c>
      <c r="AJ187" s="65">
        <v>0.9</v>
      </c>
      <c r="AK187" s="65">
        <v>9.3000000000000007</v>
      </c>
      <c r="AL187" s="65">
        <v>16</v>
      </c>
      <c r="AM187" s="65">
        <v>0.7</v>
      </c>
      <c r="AN187" s="65">
        <v>7</v>
      </c>
      <c r="AO187" s="65">
        <v>5.59</v>
      </c>
      <c r="AP187" s="65">
        <v>2.93</v>
      </c>
      <c r="AQ187" s="65">
        <v>3.16</v>
      </c>
      <c r="AR187" s="65">
        <v>4.54</v>
      </c>
      <c r="AS187" s="65">
        <v>3.34</v>
      </c>
      <c r="AT187" s="65">
        <v>4.79</v>
      </c>
      <c r="AU187" s="65">
        <v>3.32</v>
      </c>
      <c r="AV187" s="65">
        <v>4.5</v>
      </c>
      <c r="AW187" s="65">
        <v>6.55</v>
      </c>
      <c r="AX187" s="65">
        <v>5.780442631385851</v>
      </c>
      <c r="AY187" s="65">
        <v>7.85</v>
      </c>
      <c r="AZ187" s="65">
        <v>6.97</v>
      </c>
      <c r="BA187" s="65">
        <v>8.7899999999999991</v>
      </c>
      <c r="BB187" s="65"/>
      <c r="BC187" s="65"/>
      <c r="BD187" s="65"/>
      <c r="BE187" s="65">
        <v>4.5980689641740859</v>
      </c>
      <c r="BF187" s="65">
        <v>4.877104152935873</v>
      </c>
      <c r="BG187" s="65">
        <v>9.07</v>
      </c>
      <c r="BH187" s="65">
        <v>5.5019759700007604</v>
      </c>
      <c r="BI187" s="65">
        <v>5.38</v>
      </c>
      <c r="BJ187" s="65">
        <v>5.2912903225807533</v>
      </c>
      <c r="BK187" s="65">
        <v>6.59</v>
      </c>
      <c r="BL187" s="65">
        <v>6.56</v>
      </c>
      <c r="BM187" s="65">
        <v>6.53</v>
      </c>
      <c r="BN187" s="65">
        <v>7.21</v>
      </c>
      <c r="BO187" s="65">
        <v>9.4343767601983224</v>
      </c>
      <c r="BP187" s="65">
        <v>7</v>
      </c>
      <c r="BQ187" s="65">
        <v>9</v>
      </c>
      <c r="BR187" s="65">
        <v>10</v>
      </c>
      <c r="BS187" s="65">
        <v>9.4111111111111114</v>
      </c>
      <c r="BT187" s="65">
        <v>9.6300000000000008</v>
      </c>
      <c r="BU187" s="65">
        <v>7.22</v>
      </c>
      <c r="BV187" s="65">
        <v>7.8324963749314387</v>
      </c>
      <c r="BW187" s="65">
        <v>7.87</v>
      </c>
      <c r="BX187" s="65">
        <v>2.7</v>
      </c>
      <c r="BY187" s="65">
        <v>0.56000000000000005</v>
      </c>
      <c r="BZ187" s="65">
        <v>0.49</v>
      </c>
      <c r="CA187" s="65">
        <v>6.96</v>
      </c>
      <c r="CB187" s="65">
        <v>7.8099999999999801</v>
      </c>
      <c r="CC187" s="65">
        <v>7.8</v>
      </c>
      <c r="CD187" s="65">
        <v>9.359999999999971</v>
      </c>
      <c r="CE187" s="65">
        <v>10.491399482312357</v>
      </c>
      <c r="CF187" s="65">
        <v>0.41</v>
      </c>
      <c r="CG187" s="65" t="s">
        <v>202</v>
      </c>
      <c r="CH187" s="65">
        <v>50</v>
      </c>
      <c r="CI187" s="65" t="s">
        <v>202</v>
      </c>
      <c r="CJ187" s="65">
        <v>2.91</v>
      </c>
      <c r="CK187" s="65">
        <v>8.9737164339419753</v>
      </c>
      <c r="CL187" s="65">
        <v>1.05</v>
      </c>
      <c r="CM187" s="65">
        <v>12.62</v>
      </c>
      <c r="CN187" s="65">
        <v>23.04</v>
      </c>
      <c r="CO187" s="65">
        <v>5.1152483027142921</v>
      </c>
      <c r="CP187" s="65">
        <v>4.5599999999999996</v>
      </c>
      <c r="CQ187" s="65">
        <v>2.8357891335271956</v>
      </c>
      <c r="CR187" s="65">
        <v>1.7949606299212686</v>
      </c>
      <c r="CS187" s="65">
        <v>0.31</v>
      </c>
      <c r="CT187" s="65">
        <v>0.3</v>
      </c>
      <c r="CU187" s="65">
        <v>0.91003655834564845</v>
      </c>
      <c r="CV187" s="65">
        <v>0.23</v>
      </c>
      <c r="CW187" s="65">
        <v>0.48</v>
      </c>
      <c r="CX187" s="65">
        <v>0.49</v>
      </c>
      <c r="CY187" s="65">
        <v>0.8</v>
      </c>
      <c r="CZ187" s="65">
        <v>1.1903453513005864</v>
      </c>
      <c r="DA187" s="65">
        <v>0.54</v>
      </c>
      <c r="DB187" s="65">
        <v>14.75</v>
      </c>
      <c r="DC187" s="65">
        <v>1.38</v>
      </c>
      <c r="DD187" s="65">
        <v>8.3000000000000007</v>
      </c>
      <c r="DE187" s="65">
        <v>1.64</v>
      </c>
      <c r="DF187" s="65">
        <v>9</v>
      </c>
      <c r="DG187" s="65">
        <v>7.2715670974672015</v>
      </c>
      <c r="DH187" s="65">
        <v>6.5399531747281845</v>
      </c>
      <c r="DI187" s="65">
        <v>15</v>
      </c>
      <c r="DJ187" s="65">
        <v>7.3</v>
      </c>
      <c r="DK187" s="65">
        <v>11.393398034508026</v>
      </c>
      <c r="DL187" s="65">
        <v>0.98464100834615376</v>
      </c>
      <c r="DM187" s="65">
        <v>7.21</v>
      </c>
      <c r="DN187" s="65">
        <v>36.006867888141173</v>
      </c>
      <c r="DO187" s="42"/>
    </row>
    <row r="188" spans="2:119">
      <c r="B188" s="23"/>
      <c r="C188" s="42">
        <v>90</v>
      </c>
      <c r="D188" s="64">
        <f t="shared" si="4"/>
        <v>90.1999</v>
      </c>
      <c r="E188" s="42">
        <v>1999</v>
      </c>
      <c r="F188" s="65">
        <v>79.789334926970596</v>
      </c>
      <c r="G188" s="65">
        <v>58.968772694262896</v>
      </c>
      <c r="H188" s="65">
        <v>1.1225000000000001</v>
      </c>
      <c r="I188" s="65">
        <v>14.69</v>
      </c>
      <c r="J188" s="65">
        <v>11.899999999999999</v>
      </c>
      <c r="K188" s="65">
        <v>22</v>
      </c>
      <c r="L188" s="65">
        <v>16.32</v>
      </c>
      <c r="M188" s="65">
        <v>11.5</v>
      </c>
      <c r="N188" s="65">
        <v>46</v>
      </c>
      <c r="O188" s="65">
        <v>19</v>
      </c>
      <c r="P188" s="65">
        <v>10.4</v>
      </c>
      <c r="Q188" s="65">
        <v>73</v>
      </c>
      <c r="R188" s="65">
        <v>24</v>
      </c>
      <c r="S188" s="65">
        <v>17.260000000000002</v>
      </c>
      <c r="T188" s="65">
        <v>13.5</v>
      </c>
      <c r="U188" s="65">
        <v>21</v>
      </c>
      <c r="V188" s="65">
        <v>18.182080273698276</v>
      </c>
      <c r="W188" s="65">
        <v>12</v>
      </c>
      <c r="X188" s="66">
        <v>1080</v>
      </c>
      <c r="Y188" s="65">
        <v>10.8</v>
      </c>
      <c r="Z188" s="65">
        <v>8</v>
      </c>
      <c r="AA188" s="65">
        <v>1.1000000000000001</v>
      </c>
      <c r="AB188" s="65">
        <v>10.6</v>
      </c>
      <c r="AC188" s="65">
        <v>9</v>
      </c>
      <c r="AD188" s="65">
        <v>1</v>
      </c>
      <c r="AE188" s="65">
        <v>10.5</v>
      </c>
      <c r="AF188" s="65">
        <v>9</v>
      </c>
      <c r="AG188" s="65">
        <v>1.3</v>
      </c>
      <c r="AH188" s="65">
        <v>10.8</v>
      </c>
      <c r="AI188" s="65">
        <v>13</v>
      </c>
      <c r="AJ188" s="65">
        <v>1.2</v>
      </c>
      <c r="AK188" s="65">
        <v>11</v>
      </c>
      <c r="AL188" s="65">
        <v>13</v>
      </c>
      <c r="AM188" s="65">
        <v>1</v>
      </c>
      <c r="AN188" s="65">
        <v>5.35</v>
      </c>
      <c r="AO188" s="65">
        <v>5.28</v>
      </c>
      <c r="AP188" s="65">
        <v>3.11</v>
      </c>
      <c r="AQ188" s="65">
        <v>3.16</v>
      </c>
      <c r="AR188" s="65">
        <v>6.0617460317460319</v>
      </c>
      <c r="AS188" s="65">
        <v>3.39</v>
      </c>
      <c r="AT188" s="65">
        <v>4.75</v>
      </c>
      <c r="AU188" s="65">
        <v>3.36</v>
      </c>
      <c r="AV188" s="65">
        <v>4.75</v>
      </c>
      <c r="AW188" s="65">
        <v>6.28</v>
      </c>
      <c r="AX188" s="65">
        <v>5.5</v>
      </c>
      <c r="AY188" s="65">
        <v>7.25</v>
      </c>
      <c r="AZ188" s="65">
        <v>8.42</v>
      </c>
      <c r="BA188" s="65">
        <v>9.6300000000000008</v>
      </c>
      <c r="BB188" s="65"/>
      <c r="BC188" s="65"/>
      <c r="BD188" s="65"/>
      <c r="BE188" s="65">
        <v>4.7378299461491391</v>
      </c>
      <c r="BF188" s="65">
        <v>5.0205775682629721</v>
      </c>
      <c r="BG188" s="65">
        <v>10.33</v>
      </c>
      <c r="BH188" s="65">
        <v>5.9</v>
      </c>
      <c r="BI188" s="65">
        <v>5.55</v>
      </c>
      <c r="BJ188" s="65">
        <v>5.2912903225807693</v>
      </c>
      <c r="BK188" s="65">
        <v>6.01</v>
      </c>
      <c r="BL188" s="65">
        <v>6.13</v>
      </c>
      <c r="BM188" s="65">
        <v>6.58</v>
      </c>
      <c r="BN188" s="65">
        <v>6.38</v>
      </c>
      <c r="BO188" s="65">
        <v>8</v>
      </c>
      <c r="BP188" s="65">
        <v>7.5</v>
      </c>
      <c r="BQ188" s="65">
        <v>10.23</v>
      </c>
      <c r="BR188" s="65">
        <v>10.78</v>
      </c>
      <c r="BS188" s="65">
        <v>9.25</v>
      </c>
      <c r="BT188" s="65">
        <v>10.55</v>
      </c>
      <c r="BU188" s="65">
        <v>7.29</v>
      </c>
      <c r="BV188" s="65">
        <v>7.5</v>
      </c>
      <c r="BW188" s="65">
        <v>7.75</v>
      </c>
      <c r="BX188" s="65">
        <v>2.92</v>
      </c>
      <c r="BY188" s="65">
        <v>0.5</v>
      </c>
      <c r="BZ188" s="65">
        <v>0.51</v>
      </c>
      <c r="CA188" s="65">
        <v>7.38</v>
      </c>
      <c r="CB188" s="65">
        <v>8.1300000000000008</v>
      </c>
      <c r="CC188" s="65">
        <v>7.85</v>
      </c>
      <c r="CD188" s="65">
        <v>8.5</v>
      </c>
      <c r="CE188" s="65">
        <v>10.109249352890441</v>
      </c>
      <c r="CF188" s="65">
        <v>0.42</v>
      </c>
      <c r="CG188" s="65" t="s">
        <v>202</v>
      </c>
      <c r="CH188" s="65">
        <v>51.79</v>
      </c>
      <c r="CI188" s="65" t="s">
        <v>202</v>
      </c>
      <c r="CJ188" s="65">
        <v>3.15</v>
      </c>
      <c r="CK188" s="65">
        <v>8.2895273899033164</v>
      </c>
      <c r="CL188" s="65">
        <v>1.1599999999999999</v>
      </c>
      <c r="CM188" s="65">
        <v>12.33</v>
      </c>
      <c r="CN188" s="65">
        <v>22.32</v>
      </c>
      <c r="CO188" s="65">
        <v>5.2133442026870611</v>
      </c>
      <c r="CP188" s="65">
        <v>4.606082172753462</v>
      </c>
      <c r="CQ188" s="65">
        <v>3.0241625556156007</v>
      </c>
      <c r="CR188" s="65">
        <v>1.8324409448818946</v>
      </c>
      <c r="CS188" s="65">
        <v>0.31</v>
      </c>
      <c r="CT188" s="65">
        <v>0.3</v>
      </c>
      <c r="CU188" s="65">
        <v>0.91003636973723034</v>
      </c>
      <c r="CV188" s="65">
        <v>0.22</v>
      </c>
      <c r="CW188" s="65">
        <v>0.51</v>
      </c>
      <c r="CX188" s="65">
        <v>0.56999999999999995</v>
      </c>
      <c r="CY188" s="65">
        <v>0.57999999999999996</v>
      </c>
      <c r="CZ188" s="65">
        <v>1.22</v>
      </c>
      <c r="DA188" s="65">
        <v>0.64</v>
      </c>
      <c r="DB188" s="65">
        <v>15.266504975124377</v>
      </c>
      <c r="DC188" s="65">
        <v>1.2479975124378111</v>
      </c>
      <c r="DD188" s="65">
        <v>6.8213930348258707</v>
      </c>
      <c r="DE188" s="65">
        <v>1.5</v>
      </c>
      <c r="DF188" s="65">
        <v>4.8</v>
      </c>
      <c r="DG188" s="65">
        <v>8</v>
      </c>
      <c r="DH188" s="65">
        <v>7.7</v>
      </c>
      <c r="DI188" s="65">
        <v>15</v>
      </c>
      <c r="DJ188" s="65">
        <v>5.4</v>
      </c>
      <c r="DK188" s="65">
        <v>11.94545912264125</v>
      </c>
      <c r="DL188" s="65">
        <v>1.010035669917591</v>
      </c>
      <c r="DM188" s="65">
        <v>7.31</v>
      </c>
      <c r="DN188" s="65">
        <v>28.33</v>
      </c>
      <c r="DO188" s="42"/>
    </row>
    <row r="189" spans="2:119">
      <c r="B189" s="23"/>
      <c r="C189" s="42">
        <v>90</v>
      </c>
      <c r="D189" s="64">
        <f t="shared" si="4"/>
        <v>90.2</v>
      </c>
      <c r="E189" s="42">
        <v>2000</v>
      </c>
      <c r="F189" s="65">
        <v>81.775479136386338</v>
      </c>
      <c r="G189" s="65">
        <v>60.602759622367472</v>
      </c>
      <c r="H189" s="65">
        <v>1.4666666666666668</v>
      </c>
      <c r="I189" s="65">
        <v>15.4</v>
      </c>
      <c r="J189" s="65">
        <v>12</v>
      </c>
      <c r="K189" s="65">
        <v>23</v>
      </c>
      <c r="L189" s="65">
        <v>16.149999999999999</v>
      </c>
      <c r="M189" s="65">
        <v>12.644186046511599</v>
      </c>
      <c r="N189" s="65">
        <v>33.116279069767401</v>
      </c>
      <c r="O189" s="65">
        <v>19.54</v>
      </c>
      <c r="P189" s="65">
        <v>11.52857142857143</v>
      </c>
      <c r="Q189" s="65">
        <v>74.857142857142861</v>
      </c>
      <c r="R189" s="65">
        <v>22</v>
      </c>
      <c r="S189" s="65">
        <v>17.52</v>
      </c>
      <c r="T189" s="65">
        <v>13.211111111111114</v>
      </c>
      <c r="U189" s="65">
        <v>23.527777777777771</v>
      </c>
      <c r="V189" s="65">
        <v>18.435931241655553</v>
      </c>
      <c r="W189" s="65">
        <v>12.7</v>
      </c>
      <c r="X189" s="66">
        <v>960</v>
      </c>
      <c r="Y189" s="65">
        <v>12</v>
      </c>
      <c r="Z189" s="65">
        <v>8</v>
      </c>
      <c r="AA189" s="65">
        <v>1.4</v>
      </c>
      <c r="AB189" s="65">
        <v>10</v>
      </c>
      <c r="AC189" s="65">
        <v>5</v>
      </c>
      <c r="AD189" s="65">
        <v>1</v>
      </c>
      <c r="AE189" s="65">
        <v>10.8</v>
      </c>
      <c r="AF189" s="65">
        <v>6</v>
      </c>
      <c r="AG189" s="65">
        <v>1</v>
      </c>
      <c r="AH189" s="65">
        <v>11.8</v>
      </c>
      <c r="AI189" s="65">
        <v>5</v>
      </c>
      <c r="AJ189" s="65">
        <v>1</v>
      </c>
      <c r="AK189" s="65">
        <v>11.566666666666665</v>
      </c>
      <c r="AL189" s="65">
        <v>14</v>
      </c>
      <c r="AM189" s="65">
        <v>1.1000000000000005</v>
      </c>
      <c r="AN189" s="65">
        <v>5.36</v>
      </c>
      <c r="AO189" s="65">
        <v>5.94</v>
      </c>
      <c r="AP189" s="65">
        <v>3.22</v>
      </c>
      <c r="AQ189" s="65">
        <v>3.35</v>
      </c>
      <c r="AR189" s="65">
        <v>6.0939682539682538</v>
      </c>
      <c r="AS189" s="65">
        <v>3.51</v>
      </c>
      <c r="AT189" s="65">
        <v>5.29</v>
      </c>
      <c r="AU189" s="65">
        <v>3.67</v>
      </c>
      <c r="AV189" s="65">
        <v>5.5</v>
      </c>
      <c r="AW189" s="65">
        <v>5.89</v>
      </c>
      <c r="AX189" s="65">
        <v>5.6121770525543573</v>
      </c>
      <c r="AY189" s="65">
        <v>8.67</v>
      </c>
      <c r="AZ189" s="65">
        <v>7.33</v>
      </c>
      <c r="BA189" s="65">
        <v>10.371021850440966</v>
      </c>
      <c r="BB189" s="65"/>
      <c r="BC189" s="65"/>
      <c r="BD189" s="65"/>
      <c r="BE189" s="65">
        <v>4.8775909281241914</v>
      </c>
      <c r="BF189" s="65">
        <v>5</v>
      </c>
      <c r="BG189" s="65">
        <v>9.5</v>
      </c>
      <c r="BH189" s="65">
        <v>5.4540384173873102</v>
      </c>
      <c r="BI189" s="65">
        <v>5.5</v>
      </c>
      <c r="BJ189" s="65">
        <v>5.2912903225807835</v>
      </c>
      <c r="BK189" s="65">
        <v>6.22</v>
      </c>
      <c r="BL189" s="65">
        <v>6.58</v>
      </c>
      <c r="BM189" s="65">
        <v>6.63</v>
      </c>
      <c r="BN189" s="65">
        <v>6.56</v>
      </c>
      <c r="BO189" s="65">
        <v>9.8767413734885015</v>
      </c>
      <c r="BP189" s="65">
        <v>8.6801408677660028</v>
      </c>
      <c r="BQ189" s="65">
        <v>9.69</v>
      </c>
      <c r="BR189" s="65">
        <v>9.5</v>
      </c>
      <c r="BS189" s="65">
        <v>8.8000000000000007</v>
      </c>
      <c r="BT189" s="65">
        <v>9.6300000000000008</v>
      </c>
      <c r="BU189" s="65">
        <v>7.4</v>
      </c>
      <c r="BV189" s="65">
        <v>8.5</v>
      </c>
      <c r="BW189" s="65">
        <v>8.2100000000000009</v>
      </c>
      <c r="BX189" s="65">
        <v>3.11</v>
      </c>
      <c r="BY189" s="65">
        <v>0.62</v>
      </c>
      <c r="BZ189" s="65">
        <v>0.54</v>
      </c>
      <c r="CA189" s="65">
        <v>6.86</v>
      </c>
      <c r="CB189" s="65">
        <v>8.08</v>
      </c>
      <c r="CC189" s="65">
        <v>8.35</v>
      </c>
      <c r="CD189" s="65">
        <v>11.58</v>
      </c>
      <c r="CE189" s="65">
        <v>9.7270992234685192</v>
      </c>
      <c r="CF189" s="65">
        <v>0.45</v>
      </c>
      <c r="CG189" s="65" t="s">
        <v>202</v>
      </c>
      <c r="CH189" s="65">
        <v>50</v>
      </c>
      <c r="CI189" s="65" t="s">
        <v>202</v>
      </c>
      <c r="CJ189" s="65">
        <v>4.1100000000000003</v>
      </c>
      <c r="CK189" s="65">
        <v>7.2632438238453165</v>
      </c>
      <c r="CL189" s="65">
        <v>1.1533858415813021</v>
      </c>
      <c r="CM189" s="65">
        <v>13.71</v>
      </c>
      <c r="CN189" s="65">
        <v>21.44</v>
      </c>
      <c r="CO189" s="65">
        <v>5.3129128133808408</v>
      </c>
      <c r="CP189" s="65">
        <v>4.7386573820276912</v>
      </c>
      <c r="CQ189" s="65">
        <v>3.1587798111274052</v>
      </c>
      <c r="CR189" s="65">
        <v>1.9074015748031523</v>
      </c>
      <c r="CS189" s="65">
        <v>0.41</v>
      </c>
      <c r="CT189" s="65">
        <v>0.37</v>
      </c>
      <c r="CU189" s="65">
        <v>0.91003619217745457</v>
      </c>
      <c r="CV189" s="65">
        <v>0.3</v>
      </c>
      <c r="CW189" s="65">
        <v>0.59</v>
      </c>
      <c r="CX189" s="65">
        <v>0.59</v>
      </c>
      <c r="CY189" s="65">
        <v>0.72272813718832152</v>
      </c>
      <c r="CZ189" s="65">
        <v>1.2485726923516709</v>
      </c>
      <c r="DA189" s="65">
        <v>0.79</v>
      </c>
      <c r="DB189" s="65">
        <v>16.174216417910447</v>
      </c>
      <c r="DC189" s="65">
        <v>1.2091417910447761</v>
      </c>
      <c r="DD189" s="65">
        <v>6.6805970149253735</v>
      </c>
      <c r="DE189" s="65">
        <v>1.63</v>
      </c>
      <c r="DF189" s="65">
        <v>7.3</v>
      </c>
      <c r="DG189" s="65">
        <v>6.8885060031632799</v>
      </c>
      <c r="DH189" s="65">
        <v>7.5777879401601869</v>
      </c>
      <c r="DI189" s="65">
        <v>20.05</v>
      </c>
      <c r="DJ189" s="65">
        <v>5.7374999999999998</v>
      </c>
      <c r="DK189" s="65">
        <v>11.077139263157566</v>
      </c>
      <c r="DL189" s="65">
        <v>1.0503225575769435</v>
      </c>
      <c r="DM189" s="65">
        <v>8.1999999999999993</v>
      </c>
      <c r="DN189" s="65">
        <v>36</v>
      </c>
      <c r="DO189" s="42"/>
    </row>
    <row r="190" spans="2:119">
      <c r="B190" s="23"/>
      <c r="C190" s="42">
        <v>90</v>
      </c>
      <c r="D190" s="64">
        <f t="shared" si="4"/>
        <v>90.200100000000006</v>
      </c>
      <c r="E190" s="42">
        <v>2001</v>
      </c>
      <c r="F190" s="65">
        <v>83.352884901516674</v>
      </c>
      <c r="G190" s="65">
        <v>62.563543936092955</v>
      </c>
      <c r="H190" s="65">
        <v>1.4433333333333334</v>
      </c>
      <c r="I190" s="65">
        <v>15.26</v>
      </c>
      <c r="J190" s="65">
        <v>13.100000000000001</v>
      </c>
      <c r="K190" s="65">
        <v>21</v>
      </c>
      <c r="L190" s="65">
        <v>16.11</v>
      </c>
      <c r="M190" s="65">
        <v>12.6</v>
      </c>
      <c r="N190" s="65">
        <v>38</v>
      </c>
      <c r="O190" s="65">
        <v>18.43</v>
      </c>
      <c r="P190" s="65">
        <v>11.799999999999999</v>
      </c>
      <c r="Q190" s="65">
        <v>56</v>
      </c>
      <c r="R190" s="65">
        <v>21</v>
      </c>
      <c r="S190" s="65">
        <v>17.73</v>
      </c>
      <c r="T190" s="65">
        <v>13.8</v>
      </c>
      <c r="U190" s="65">
        <v>23</v>
      </c>
      <c r="V190" s="65">
        <v>18.689782209612829</v>
      </c>
      <c r="W190" s="65">
        <v>13.8</v>
      </c>
      <c r="X190" s="66">
        <v>830</v>
      </c>
      <c r="Y190" s="65">
        <v>11.5</v>
      </c>
      <c r="Z190" s="65">
        <v>10</v>
      </c>
      <c r="AA190" s="65">
        <v>0.9</v>
      </c>
      <c r="AB190" s="65">
        <v>11.5</v>
      </c>
      <c r="AC190" s="65">
        <v>8</v>
      </c>
      <c r="AD190" s="65">
        <v>1</v>
      </c>
      <c r="AE190" s="65">
        <v>11</v>
      </c>
      <c r="AF190" s="65">
        <v>10</v>
      </c>
      <c r="AG190" s="65">
        <v>1</v>
      </c>
      <c r="AH190" s="65">
        <v>11.3</v>
      </c>
      <c r="AI190" s="65">
        <v>9</v>
      </c>
      <c r="AJ190" s="65">
        <v>0.9</v>
      </c>
      <c r="AK190" s="65">
        <v>12.133333333333331</v>
      </c>
      <c r="AL190" s="65">
        <v>15</v>
      </c>
      <c r="AM190" s="65">
        <v>1.2000000000000006</v>
      </c>
      <c r="AN190" s="65">
        <v>5.3699999999999992</v>
      </c>
      <c r="AO190" s="65">
        <v>6.6</v>
      </c>
      <c r="AP190" s="65">
        <v>3.28</v>
      </c>
      <c r="AQ190" s="65">
        <v>3.53</v>
      </c>
      <c r="AR190" s="65">
        <v>4.3099999999999996</v>
      </c>
      <c r="AS190" s="65">
        <v>3.73</v>
      </c>
      <c r="AT190" s="65">
        <v>6</v>
      </c>
      <c r="AU190" s="65">
        <v>3.76</v>
      </c>
      <c r="AV190" s="65">
        <v>5.67</v>
      </c>
      <c r="AW190" s="65">
        <v>6.89</v>
      </c>
      <c r="AX190" s="65">
        <v>5.6121770525543688</v>
      </c>
      <c r="AY190" s="65">
        <v>7.5</v>
      </c>
      <c r="AZ190" s="65">
        <v>8.1300000000000008</v>
      </c>
      <c r="BA190" s="65">
        <v>8.56</v>
      </c>
      <c r="BB190" s="65"/>
      <c r="BC190" s="65"/>
      <c r="BD190" s="65"/>
      <c r="BE190" s="65">
        <v>5.0173519100992428</v>
      </c>
      <c r="BF190" s="65">
        <v>5.5536008743022833</v>
      </c>
      <c r="BG190" s="65">
        <v>9.25</v>
      </c>
      <c r="BH190" s="65">
        <v>4.88</v>
      </c>
      <c r="BI190" s="65">
        <v>6.15</v>
      </c>
      <c r="BJ190" s="65">
        <v>5.2912903225807959</v>
      </c>
      <c r="BK190" s="65">
        <v>6.05</v>
      </c>
      <c r="BL190" s="65">
        <v>7</v>
      </c>
      <c r="BM190" s="65">
        <v>7.33</v>
      </c>
      <c r="BN190" s="65">
        <v>7.25</v>
      </c>
      <c r="BO190" s="65">
        <v>8.5</v>
      </c>
      <c r="BP190" s="65">
        <v>8.2899999999999991</v>
      </c>
      <c r="BQ190" s="65">
        <v>9.5299999999999994</v>
      </c>
      <c r="BR190" s="65">
        <v>9.9</v>
      </c>
      <c r="BS190" s="65">
        <v>8.91</v>
      </c>
      <c r="BT190" s="65">
        <v>9.93</v>
      </c>
      <c r="BU190" s="65">
        <v>7.55</v>
      </c>
      <c r="BV190" s="65">
        <v>8.25</v>
      </c>
      <c r="BW190" s="65">
        <v>8.48</v>
      </c>
      <c r="BX190" s="65">
        <v>2.81</v>
      </c>
      <c r="BY190" s="65">
        <v>0.5142592592592593</v>
      </c>
      <c r="BZ190" s="65">
        <v>0.55000000000000004</v>
      </c>
      <c r="CA190" s="65">
        <v>7.4</v>
      </c>
      <c r="CB190" s="65">
        <v>8.1</v>
      </c>
      <c r="CC190" s="65">
        <v>8.9</v>
      </c>
      <c r="CD190" s="65">
        <v>11</v>
      </c>
      <c r="CE190" s="65">
        <v>8.67</v>
      </c>
      <c r="CF190" s="65">
        <v>0.45</v>
      </c>
      <c r="CG190" s="65" t="s">
        <v>202</v>
      </c>
      <c r="CH190" s="65">
        <v>52</v>
      </c>
      <c r="CI190" s="65" t="s">
        <v>202</v>
      </c>
      <c r="CJ190" s="65">
        <v>3.59</v>
      </c>
      <c r="CK190" s="65">
        <v>5.25</v>
      </c>
      <c r="CL190" s="65">
        <v>1.19</v>
      </c>
      <c r="CM190" s="65">
        <v>14.07</v>
      </c>
      <c r="CN190" s="65">
        <v>23.21</v>
      </c>
      <c r="CO190" s="65">
        <v>5.5066141016726053</v>
      </c>
      <c r="CP190" s="65">
        <v>4.9431768834680723</v>
      </c>
      <c r="CQ190" s="65">
        <v>3.2565667833303182</v>
      </c>
      <c r="CR190" s="65">
        <v>2.0297637795275607</v>
      </c>
      <c r="CS190" s="65">
        <v>0.39</v>
      </c>
      <c r="CT190" s="65">
        <v>0.35</v>
      </c>
      <c r="CU190" s="65">
        <v>0.91003602790279547</v>
      </c>
      <c r="CV190" s="65">
        <v>0.28000000000000003</v>
      </c>
      <c r="CW190" s="65">
        <v>0.6</v>
      </c>
      <c r="CX190" s="65">
        <v>0.55000000000000004</v>
      </c>
      <c r="CY190" s="65">
        <v>0.79</v>
      </c>
      <c r="CZ190" s="65">
        <v>1.2774545150884107</v>
      </c>
      <c r="DA190" s="65">
        <v>0.7</v>
      </c>
      <c r="DB190" s="65">
        <v>16.920000000000002</v>
      </c>
      <c r="DC190" s="65">
        <v>1.27</v>
      </c>
      <c r="DD190" s="65">
        <v>6</v>
      </c>
      <c r="DE190" s="65">
        <v>2.35</v>
      </c>
      <c r="DF190" s="65">
        <v>7.1</v>
      </c>
      <c r="DG190" s="65">
        <v>6.5</v>
      </c>
      <c r="DH190" s="65">
        <v>10.6</v>
      </c>
      <c r="DI190" s="65">
        <v>17.54</v>
      </c>
      <c r="DJ190" s="65">
        <v>7.3</v>
      </c>
      <c r="DK190" s="65">
        <v>11.17191733366289</v>
      </c>
      <c r="DL190" s="65">
        <v>1.0918640056264795</v>
      </c>
      <c r="DM190" s="65">
        <v>9.15</v>
      </c>
      <c r="DN190" s="65">
        <v>36.67</v>
      </c>
      <c r="DO190" s="42"/>
    </row>
    <row r="191" spans="2:119">
      <c r="B191" s="23"/>
      <c r="C191" s="42">
        <v>90</v>
      </c>
      <c r="D191" s="64">
        <f t="shared" si="4"/>
        <v>90.200199999999995</v>
      </c>
      <c r="E191" s="42">
        <v>2002</v>
      </c>
      <c r="F191" s="65">
        <v>84.474579272386549</v>
      </c>
      <c r="G191" s="65">
        <v>64.306463326071167</v>
      </c>
      <c r="H191" s="65">
        <v>1.3233333333333335</v>
      </c>
      <c r="I191" s="65">
        <v>15.19</v>
      </c>
      <c r="J191" s="65">
        <v>12.3</v>
      </c>
      <c r="K191" s="65">
        <v>26</v>
      </c>
      <c r="L191" s="65">
        <v>16.46</v>
      </c>
      <c r="M191" s="65">
        <v>11.5</v>
      </c>
      <c r="N191" s="65">
        <v>46</v>
      </c>
      <c r="O191" s="65">
        <v>18.170000000000002</v>
      </c>
      <c r="P191" s="65">
        <v>13.074074074074073</v>
      </c>
      <c r="Q191" s="65">
        <v>70.111111111111114</v>
      </c>
      <c r="R191" s="65">
        <v>22.987517024676396</v>
      </c>
      <c r="S191" s="65">
        <v>16.84</v>
      </c>
      <c r="T191" s="65">
        <v>15.7</v>
      </c>
      <c r="U191" s="65">
        <v>24</v>
      </c>
      <c r="V191" s="65">
        <v>17.170000000000002</v>
      </c>
      <c r="W191" s="65">
        <v>13.100000000000001</v>
      </c>
      <c r="X191" s="66">
        <v>670</v>
      </c>
      <c r="Y191" s="65">
        <v>12.4</v>
      </c>
      <c r="Z191" s="65">
        <v>15</v>
      </c>
      <c r="AA191" s="65">
        <v>1.8</v>
      </c>
      <c r="AB191" s="65">
        <v>12.5</v>
      </c>
      <c r="AC191" s="65">
        <v>12</v>
      </c>
      <c r="AD191" s="65">
        <v>2.2000000000000002</v>
      </c>
      <c r="AE191" s="65">
        <v>11.7</v>
      </c>
      <c r="AF191" s="65">
        <v>14</v>
      </c>
      <c r="AG191" s="65">
        <v>0.5</v>
      </c>
      <c r="AH191" s="65">
        <v>12.3</v>
      </c>
      <c r="AI191" s="65">
        <v>12</v>
      </c>
      <c r="AJ191" s="65">
        <v>1.9</v>
      </c>
      <c r="AK191" s="65">
        <v>12.7</v>
      </c>
      <c r="AL191" s="65">
        <v>16</v>
      </c>
      <c r="AM191" s="65">
        <v>1.3</v>
      </c>
      <c r="AN191" s="65">
        <v>5.38</v>
      </c>
      <c r="AO191" s="65">
        <v>5.74</v>
      </c>
      <c r="AP191" s="65">
        <v>3.31</v>
      </c>
      <c r="AQ191" s="65">
        <v>3.58</v>
      </c>
      <c r="AR191" s="65">
        <v>5.45</v>
      </c>
      <c r="AS191" s="65">
        <v>3.76</v>
      </c>
      <c r="AT191" s="65">
        <v>5.2</v>
      </c>
      <c r="AU191" s="65">
        <v>3.87</v>
      </c>
      <c r="AV191" s="65">
        <v>4.58</v>
      </c>
      <c r="AW191" s="65">
        <v>6.69</v>
      </c>
      <c r="AX191" s="65">
        <v>5.6121770525543795</v>
      </c>
      <c r="AY191" s="65">
        <v>9.06</v>
      </c>
      <c r="AZ191" s="65">
        <v>8.3800000000000008</v>
      </c>
      <c r="BA191" s="65">
        <v>10.96167736366999</v>
      </c>
      <c r="BB191" s="65"/>
      <c r="BC191" s="65"/>
      <c r="BD191" s="65"/>
      <c r="BE191" s="65">
        <v>5.1571128920742924</v>
      </c>
      <c r="BF191" s="65">
        <v>5.9431507650144937</v>
      </c>
      <c r="BG191" s="65">
        <v>10.463162100456618</v>
      </c>
      <c r="BH191" s="65">
        <v>5.5</v>
      </c>
      <c r="BI191" s="65">
        <v>6.27</v>
      </c>
      <c r="BJ191" s="65">
        <v>5.2912903225808066</v>
      </c>
      <c r="BK191" s="65">
        <v>7.75</v>
      </c>
      <c r="BL191" s="65">
        <v>7.32</v>
      </c>
      <c r="BM191" s="65">
        <v>7.04</v>
      </c>
      <c r="BN191" s="65">
        <v>7.61</v>
      </c>
      <c r="BO191" s="65">
        <v>9</v>
      </c>
      <c r="BP191" s="65">
        <v>11.3</v>
      </c>
      <c r="BQ191" s="65">
        <v>9.98</v>
      </c>
      <c r="BR191" s="65">
        <v>10.44</v>
      </c>
      <c r="BS191" s="65">
        <v>8.8000000000000007</v>
      </c>
      <c r="BT191" s="65">
        <v>10.09</v>
      </c>
      <c r="BU191" s="65">
        <v>7.85</v>
      </c>
      <c r="BV191" s="65">
        <v>9.67</v>
      </c>
      <c r="BW191" s="65">
        <v>8.7200000000000006</v>
      </c>
      <c r="BX191" s="65">
        <v>3</v>
      </c>
      <c r="BY191" s="65">
        <v>0.48</v>
      </c>
      <c r="BZ191" s="65">
        <v>0.56999999999999995</v>
      </c>
      <c r="CA191" s="65">
        <v>8.52</v>
      </c>
      <c r="CB191" s="65">
        <v>9</v>
      </c>
      <c r="CC191" s="65">
        <v>9.0500000000000007</v>
      </c>
      <c r="CD191" s="65">
        <v>11.3</v>
      </c>
      <c r="CE191" s="65">
        <v>8.3800000000000008</v>
      </c>
      <c r="CF191" s="65">
        <v>0.51</v>
      </c>
      <c r="CG191" s="65" t="s">
        <v>202</v>
      </c>
      <c r="CH191" s="65">
        <v>48</v>
      </c>
      <c r="CI191" s="65" t="s">
        <v>202</v>
      </c>
      <c r="CJ191" s="65">
        <v>3.93</v>
      </c>
      <c r="CK191" s="65">
        <v>6.6216756176154608</v>
      </c>
      <c r="CL191" s="65">
        <v>1.1499999999999999</v>
      </c>
      <c r="CM191" s="65">
        <v>15.38</v>
      </c>
      <c r="CN191" s="65">
        <v>24.91</v>
      </c>
      <c r="CO191" s="65">
        <v>6.5</v>
      </c>
      <c r="CP191" s="65">
        <v>5.0667576857168894</v>
      </c>
      <c r="CQ191" s="65">
        <v>3.3784078610574158</v>
      </c>
      <c r="CR191" s="65">
        <v>2.0580708661417333</v>
      </c>
      <c r="CS191" s="65">
        <v>0.36</v>
      </c>
      <c r="CT191" s="65">
        <v>0.33</v>
      </c>
      <c r="CU191" s="65">
        <v>0.91003587895203353</v>
      </c>
      <c r="CV191" s="65">
        <v>0.23</v>
      </c>
      <c r="CW191" s="65">
        <v>0.51</v>
      </c>
      <c r="CX191" s="65">
        <v>0.56000000000000005</v>
      </c>
      <c r="CY191" s="65">
        <v>0.87</v>
      </c>
      <c r="CZ191" s="65">
        <v>1.3063363378251505</v>
      </c>
      <c r="DA191" s="65">
        <v>0.74</v>
      </c>
      <c r="DB191" s="65">
        <v>18.840380558098801</v>
      </c>
      <c r="DC191" s="65">
        <v>1.183468810954978</v>
      </c>
      <c r="DD191" s="65">
        <v>6.6606544325464743</v>
      </c>
      <c r="DE191" s="65">
        <v>1.66</v>
      </c>
      <c r="DF191" s="65">
        <v>7.2</v>
      </c>
      <c r="DG191" s="65">
        <v>5.13</v>
      </c>
      <c r="DH191" s="65">
        <v>7.3</v>
      </c>
      <c r="DI191" s="65">
        <v>18.75</v>
      </c>
      <c r="DJ191" s="65">
        <v>5.5</v>
      </c>
      <c r="DK191" s="65">
        <v>12.856960439915216</v>
      </c>
      <c r="DL191" s="65">
        <v>1.1319721861405023</v>
      </c>
      <c r="DM191" s="65">
        <v>7.6587499999999995</v>
      </c>
      <c r="DN191" s="65">
        <v>66.67</v>
      </c>
      <c r="DO191" s="42"/>
    </row>
    <row r="192" spans="2:119">
      <c r="B192" s="23"/>
      <c r="C192" s="42">
        <v>90</v>
      </c>
      <c r="D192" s="64">
        <f t="shared" si="4"/>
        <v>90.200299999999999</v>
      </c>
      <c r="E192" s="42">
        <v>2003</v>
      </c>
      <c r="F192" s="65">
        <v>86.147652459193779</v>
      </c>
      <c r="G192" s="65">
        <v>65.831517792302108</v>
      </c>
      <c r="H192" s="65">
        <v>1.4648333333333334</v>
      </c>
      <c r="I192" s="65">
        <v>15.79</v>
      </c>
      <c r="J192" s="65">
        <v>11.899999999999999</v>
      </c>
      <c r="K192" s="65">
        <v>26</v>
      </c>
      <c r="L192" s="65">
        <v>16.420000000000002</v>
      </c>
      <c r="M192" s="65">
        <v>11.4</v>
      </c>
      <c r="N192" s="65">
        <v>44</v>
      </c>
      <c r="O192" s="65">
        <v>19.14</v>
      </c>
      <c r="P192" s="65">
        <v>13.518518518518519</v>
      </c>
      <c r="Q192" s="65">
        <v>77.777777777777771</v>
      </c>
      <c r="R192" s="65">
        <v>22.950068098705589</v>
      </c>
      <c r="S192" s="65">
        <v>17.43</v>
      </c>
      <c r="T192" s="65">
        <v>12.2</v>
      </c>
      <c r="U192" s="65">
        <v>30</v>
      </c>
      <c r="V192" s="65">
        <v>19.099283210947945</v>
      </c>
      <c r="W192" s="65">
        <v>13.700000000000001</v>
      </c>
      <c r="X192" s="66">
        <v>640</v>
      </c>
      <c r="Y192" s="65">
        <v>21.1</v>
      </c>
      <c r="Z192" s="65">
        <v>11</v>
      </c>
      <c r="AA192" s="65">
        <v>0.9</v>
      </c>
      <c r="AB192" s="65">
        <v>12.7</v>
      </c>
      <c r="AC192" s="65">
        <v>11</v>
      </c>
      <c r="AD192" s="65">
        <v>0.9</v>
      </c>
      <c r="AE192" s="65">
        <v>11.1</v>
      </c>
      <c r="AF192" s="65">
        <v>12</v>
      </c>
      <c r="AG192" s="65">
        <v>1</v>
      </c>
      <c r="AH192" s="65">
        <v>11.9</v>
      </c>
      <c r="AI192" s="65">
        <v>12</v>
      </c>
      <c r="AJ192" s="65">
        <v>0.9</v>
      </c>
      <c r="AK192" s="65">
        <v>12.800000000000004</v>
      </c>
      <c r="AL192" s="65">
        <v>14</v>
      </c>
      <c r="AM192" s="65">
        <v>1.0666666666666667</v>
      </c>
      <c r="AN192" s="65">
        <v>6.47</v>
      </c>
      <c r="AO192" s="65">
        <v>5.0599999999999996</v>
      </c>
      <c r="AP192" s="65">
        <v>3.42</v>
      </c>
      <c r="AQ192" s="65">
        <v>3.58</v>
      </c>
      <c r="AR192" s="65">
        <v>4.83</v>
      </c>
      <c r="AS192" s="65">
        <v>3.71</v>
      </c>
      <c r="AT192" s="65">
        <v>4.47</v>
      </c>
      <c r="AU192" s="65">
        <v>3.77</v>
      </c>
      <c r="AV192" s="65">
        <v>4.63</v>
      </c>
      <c r="AW192" s="65">
        <v>6.54</v>
      </c>
      <c r="AX192" s="65">
        <v>5.6121770525543866</v>
      </c>
      <c r="AY192" s="65">
        <v>8</v>
      </c>
      <c r="AZ192" s="65">
        <v>8.83</v>
      </c>
      <c r="BA192" s="65">
        <v>12.83</v>
      </c>
      <c r="BB192" s="65"/>
      <c r="BC192" s="65"/>
      <c r="BD192" s="65"/>
      <c r="BE192" s="65">
        <v>5.2968738740493411</v>
      </c>
      <c r="BF192" s="65">
        <v>6.3327006557267049</v>
      </c>
      <c r="BG192" s="65">
        <v>10.67</v>
      </c>
      <c r="BH192" s="65">
        <v>5.3996862324940578</v>
      </c>
      <c r="BI192" s="65">
        <v>5.88</v>
      </c>
      <c r="BJ192" s="65">
        <v>5.2912903225808172</v>
      </c>
      <c r="BK192" s="65">
        <v>8</v>
      </c>
      <c r="BL192" s="65">
        <v>7.67</v>
      </c>
      <c r="BM192" s="65">
        <v>8.25</v>
      </c>
      <c r="BN192" s="65">
        <v>7.83</v>
      </c>
      <c r="BO192" s="65">
        <v>12</v>
      </c>
      <c r="BP192" s="65">
        <v>10.49742983426944</v>
      </c>
      <c r="BQ192" s="65">
        <v>10.039999999999999</v>
      </c>
      <c r="BR192" s="65">
        <v>9.94</v>
      </c>
      <c r="BS192" s="65">
        <v>8.9499999999999993</v>
      </c>
      <c r="BT192" s="65">
        <v>9.8800000000000008</v>
      </c>
      <c r="BU192" s="65">
        <v>8.2100000000000009</v>
      </c>
      <c r="BV192" s="65">
        <v>8.75</v>
      </c>
      <c r="BW192" s="65">
        <v>8.41</v>
      </c>
      <c r="BX192" s="65">
        <v>2.75</v>
      </c>
      <c r="BY192" s="65">
        <v>0.56374999999999997</v>
      </c>
      <c r="BZ192" s="65">
        <v>0.53</v>
      </c>
      <c r="CA192" s="65">
        <v>8.27</v>
      </c>
      <c r="CB192" s="65">
        <v>7.45</v>
      </c>
      <c r="CC192" s="65">
        <v>8.4499999999999993</v>
      </c>
      <c r="CD192" s="65">
        <v>10</v>
      </c>
      <c r="CE192" s="65">
        <v>11</v>
      </c>
      <c r="CF192" s="65">
        <v>0.47</v>
      </c>
      <c r="CG192" s="65" t="s">
        <v>202</v>
      </c>
      <c r="CH192" s="65">
        <v>48.75</v>
      </c>
      <c r="CI192" s="65" t="s">
        <v>202</v>
      </c>
      <c r="CJ192" s="65">
        <v>2.8</v>
      </c>
      <c r="CK192" s="65">
        <v>6.9369495166487551</v>
      </c>
      <c r="CL192" s="65">
        <v>1.28</v>
      </c>
      <c r="CM192" s="65">
        <v>13.5</v>
      </c>
      <c r="CN192" s="65">
        <v>24.86</v>
      </c>
      <c r="CO192" s="65">
        <v>5.8521719681908539</v>
      </c>
      <c r="CP192" s="65">
        <v>5.2508846022670488</v>
      </c>
      <c r="CQ192" s="65">
        <v>3.7170646608993465</v>
      </c>
      <c r="CR192" s="65">
        <v>1.9923228346456709</v>
      </c>
      <c r="CS192" s="65">
        <v>0.37</v>
      </c>
      <c r="CT192" s="65">
        <v>0.32</v>
      </c>
      <c r="CU192" s="65">
        <v>0.91003574714127822</v>
      </c>
      <c r="CV192" s="65">
        <v>0.22</v>
      </c>
      <c r="CW192" s="65">
        <v>0.54</v>
      </c>
      <c r="CX192" s="65">
        <v>0.61</v>
      </c>
      <c r="CY192" s="65">
        <v>0.8063144881439791</v>
      </c>
      <c r="CZ192" s="65">
        <v>1.3352181605618898</v>
      </c>
      <c r="DA192" s="65">
        <v>0.88</v>
      </c>
      <c r="DB192" s="65">
        <v>19.541331953345804</v>
      </c>
      <c r="DC192" s="65">
        <v>1.2521408383424226</v>
      </c>
      <c r="DD192" s="65">
        <v>7.1122905139126606</v>
      </c>
      <c r="DE192" s="65">
        <v>1.68</v>
      </c>
      <c r="DF192" s="65">
        <v>9</v>
      </c>
      <c r="DG192" s="65">
        <v>4.18</v>
      </c>
      <c r="DH192" s="65">
        <v>6.7</v>
      </c>
      <c r="DI192" s="65">
        <v>22.83</v>
      </c>
      <c r="DJ192" s="65">
        <v>8.8000000000000007</v>
      </c>
      <c r="DK192" s="65">
        <v>18.75</v>
      </c>
      <c r="DL192" s="65">
        <v>1.1299999999999999</v>
      </c>
      <c r="DM192" s="65">
        <v>7.64</v>
      </c>
      <c r="DN192" s="65">
        <v>55.053729808110532</v>
      </c>
      <c r="DO192" s="42"/>
    </row>
    <row r="193" spans="2:119">
      <c r="B193" s="23"/>
      <c r="C193" s="42">
        <v>90</v>
      </c>
      <c r="D193" s="64">
        <f t="shared" si="4"/>
        <v>90.200400000000002</v>
      </c>
      <c r="E193" s="42">
        <v>2004</v>
      </c>
      <c r="F193" s="65">
        <v>88.243236264101128</v>
      </c>
      <c r="G193" s="65">
        <v>70.515613652868552</v>
      </c>
      <c r="H193" s="65">
        <v>1.7729999999999997</v>
      </c>
      <c r="I193" s="65">
        <v>15.9</v>
      </c>
      <c r="J193" s="65">
        <v>11.899999999999999</v>
      </c>
      <c r="K193" s="65">
        <v>24</v>
      </c>
      <c r="L193" s="65">
        <v>16.07</v>
      </c>
      <c r="M193" s="65">
        <v>13.8</v>
      </c>
      <c r="N193" s="65">
        <v>44</v>
      </c>
      <c r="O193" s="65">
        <v>19.53</v>
      </c>
      <c r="P193" s="65">
        <v>12.3</v>
      </c>
      <c r="Q193" s="65">
        <v>90</v>
      </c>
      <c r="R193" s="65">
        <v>23.831479833131365</v>
      </c>
      <c r="S193" s="65">
        <v>16.78</v>
      </c>
      <c r="T193" s="65">
        <v>15.7</v>
      </c>
      <c r="U193" s="65">
        <v>26</v>
      </c>
      <c r="V193" s="65">
        <v>19.254933244325791</v>
      </c>
      <c r="W193" s="65">
        <v>20.3</v>
      </c>
      <c r="X193" s="66">
        <v>740</v>
      </c>
      <c r="Y193" s="65">
        <v>12.3</v>
      </c>
      <c r="Z193" s="65">
        <v>17</v>
      </c>
      <c r="AA193" s="65">
        <v>1</v>
      </c>
      <c r="AB193" s="65">
        <v>13.1</v>
      </c>
      <c r="AC193" s="65">
        <v>11</v>
      </c>
      <c r="AD193" s="65">
        <v>0.9</v>
      </c>
      <c r="AE193" s="65">
        <v>11.8</v>
      </c>
      <c r="AF193" s="65">
        <v>11</v>
      </c>
      <c r="AG193" s="65">
        <v>0.5</v>
      </c>
      <c r="AH193" s="65">
        <v>12.4</v>
      </c>
      <c r="AI193" s="65">
        <v>11</v>
      </c>
      <c r="AJ193" s="65">
        <v>0.8</v>
      </c>
      <c r="AK193" s="65">
        <v>12.900000000000006</v>
      </c>
      <c r="AL193" s="65">
        <v>12</v>
      </c>
      <c r="AM193" s="65">
        <v>0.83333333333333315</v>
      </c>
      <c r="AN193" s="65">
        <v>7.5599999999999969</v>
      </c>
      <c r="AO193" s="65">
        <v>6</v>
      </c>
      <c r="AP193" s="65">
        <v>3.47</v>
      </c>
      <c r="AQ193" s="65">
        <v>3.76</v>
      </c>
      <c r="AR193" s="65">
        <v>7.25</v>
      </c>
      <c r="AS193" s="65">
        <v>4.03</v>
      </c>
      <c r="AT193" s="65">
        <v>4.1899999999999995</v>
      </c>
      <c r="AU193" s="65">
        <v>3.95</v>
      </c>
      <c r="AV193" s="65">
        <v>4.9072657403053848</v>
      </c>
      <c r="AW193" s="65">
        <v>7.72</v>
      </c>
      <c r="AX193" s="65">
        <v>5.6121770525543937</v>
      </c>
      <c r="AY193" s="65">
        <v>8.33</v>
      </c>
      <c r="AZ193" s="65">
        <v>9.75</v>
      </c>
      <c r="BA193" s="65">
        <v>11.13</v>
      </c>
      <c r="BB193" s="65"/>
      <c r="BC193" s="65"/>
      <c r="BD193" s="65"/>
      <c r="BE193" s="65">
        <v>5</v>
      </c>
      <c r="BF193" s="65">
        <v>6.7222505464389171</v>
      </c>
      <c r="BG193" s="65">
        <v>11.62574074074074</v>
      </c>
      <c r="BH193" s="65">
        <v>5.3996862324940489</v>
      </c>
      <c r="BI193" s="65">
        <v>6.44</v>
      </c>
      <c r="BJ193" s="65">
        <v>5.2912903225808261</v>
      </c>
      <c r="BK193" s="65">
        <v>8.3800000000000008</v>
      </c>
      <c r="BL193" s="65">
        <v>8.09</v>
      </c>
      <c r="BM193" s="65">
        <v>8.75</v>
      </c>
      <c r="BN193" s="65">
        <v>8.32</v>
      </c>
      <c r="BO193" s="65">
        <v>11.5</v>
      </c>
      <c r="BP193" s="65">
        <v>10.578757865186962</v>
      </c>
      <c r="BQ193" s="65">
        <v>10.59</v>
      </c>
      <c r="BR193" s="65">
        <v>9.36</v>
      </c>
      <c r="BS193" s="65">
        <v>10</v>
      </c>
      <c r="BT193" s="65">
        <v>10.039999999999999</v>
      </c>
      <c r="BU193" s="65">
        <v>8.57</v>
      </c>
      <c r="BV193" s="65">
        <v>9.1999999999999993</v>
      </c>
      <c r="BW193" s="65">
        <v>8.94</v>
      </c>
      <c r="BX193" s="65">
        <v>2.91</v>
      </c>
      <c r="BY193" s="65">
        <v>0.52</v>
      </c>
      <c r="BZ193" s="65">
        <v>0.52</v>
      </c>
      <c r="CA193" s="65">
        <v>8.5500000000000007</v>
      </c>
      <c r="CB193" s="65">
        <v>8.83</v>
      </c>
      <c r="CC193" s="65">
        <v>9.17</v>
      </c>
      <c r="CD193" s="65">
        <v>10.7</v>
      </c>
      <c r="CE193" s="65">
        <v>12.217499568593615</v>
      </c>
      <c r="CF193" s="65">
        <v>0.5</v>
      </c>
      <c r="CG193" s="65" t="s">
        <v>202</v>
      </c>
      <c r="CH193" s="65">
        <v>53.875</v>
      </c>
      <c r="CI193" s="65" t="s">
        <v>202</v>
      </c>
      <c r="CJ193" s="65">
        <v>3.69</v>
      </c>
      <c r="CK193" s="65">
        <v>7.1827819548872052</v>
      </c>
      <c r="CL193" s="65">
        <v>1.2507568070579937</v>
      </c>
      <c r="CM193" s="65">
        <v>14.69</v>
      </c>
      <c r="CN193" s="65">
        <v>24</v>
      </c>
      <c r="CO193" s="65">
        <v>6.0917345924453263</v>
      </c>
      <c r="CP193" s="65">
        <v>5.4901595662097513</v>
      </c>
      <c r="CQ193" s="65">
        <v>3.9755223826190043</v>
      </c>
      <c r="CR193" s="65">
        <v>1.8225984251968526</v>
      </c>
      <c r="CS193" s="65">
        <v>0.38</v>
      </c>
      <c r="CT193" s="65">
        <v>0.35</v>
      </c>
      <c r="CU193" s="65">
        <v>0.91003563404218024</v>
      </c>
      <c r="CV193" s="65">
        <v>0.25</v>
      </c>
      <c r="CW193" s="65">
        <v>0.59</v>
      </c>
      <c r="CX193" s="65">
        <v>0.64359735973597365</v>
      </c>
      <c r="CY193" s="65">
        <v>0.77</v>
      </c>
      <c r="CZ193" s="65">
        <v>1.3640999832986287</v>
      </c>
      <c r="DA193" s="65">
        <v>0.85</v>
      </c>
      <c r="DB193" s="65">
        <v>19.742854185741013</v>
      </c>
      <c r="DC193" s="65">
        <v>1.3693494154956676</v>
      </c>
      <c r="DD193" s="65">
        <v>8.2215749107652272</v>
      </c>
      <c r="DE193" s="65">
        <v>1.73</v>
      </c>
      <c r="DF193" s="65">
        <v>11.3</v>
      </c>
      <c r="DG193" s="65">
        <v>5.686054948306797</v>
      </c>
      <c r="DH193" s="65">
        <v>8.312896740254434</v>
      </c>
      <c r="DI193" s="65">
        <v>20.92</v>
      </c>
      <c r="DJ193" s="65">
        <v>6.3</v>
      </c>
      <c r="DK193" s="65">
        <v>16.989966410090759</v>
      </c>
      <c r="DL193" s="65">
        <v>1.2642833894895422</v>
      </c>
      <c r="DM193" s="65">
        <v>8.5</v>
      </c>
      <c r="DN193" s="65">
        <v>53.33</v>
      </c>
      <c r="DO193" s="42"/>
    </row>
    <row r="194" spans="2:119">
      <c r="B194" s="23"/>
      <c r="C194" s="42">
        <v>90</v>
      </c>
      <c r="D194" s="64">
        <f t="shared" si="4"/>
        <v>90.200500000000005</v>
      </c>
      <c r="E194" s="42">
        <v>2005</v>
      </c>
      <c r="F194" s="65">
        <v>90.758625438680625</v>
      </c>
      <c r="G194" s="65">
        <v>75.16339869281046</v>
      </c>
      <c r="H194" s="65">
        <v>2.4121666666666668</v>
      </c>
      <c r="I194" s="65">
        <v>16.5</v>
      </c>
      <c r="J194" s="65">
        <v>12.8</v>
      </c>
      <c r="K194" s="65">
        <v>38</v>
      </c>
      <c r="L194" s="65">
        <v>16.07</v>
      </c>
      <c r="M194" s="65">
        <v>12</v>
      </c>
      <c r="N194" s="65">
        <v>67</v>
      </c>
      <c r="O194" s="65">
        <v>19.940000000000001</v>
      </c>
      <c r="P194" s="65">
        <v>16.8</v>
      </c>
      <c r="Q194" s="65">
        <v>98</v>
      </c>
      <c r="R194" s="65">
        <v>25.30674087816945</v>
      </c>
      <c r="S194" s="65">
        <v>16.78</v>
      </c>
      <c r="T194" s="65">
        <v>12</v>
      </c>
      <c r="U194" s="65">
        <v>25</v>
      </c>
      <c r="V194" s="65">
        <v>19.41058327770363</v>
      </c>
      <c r="W194" s="65">
        <v>19.7</v>
      </c>
      <c r="X194" s="66">
        <v>720</v>
      </c>
      <c r="Y194" s="65">
        <v>12.5</v>
      </c>
      <c r="Z194" s="65">
        <v>11</v>
      </c>
      <c r="AA194" s="65">
        <v>1</v>
      </c>
      <c r="AB194" s="65">
        <v>11.9</v>
      </c>
      <c r="AC194" s="65">
        <v>11</v>
      </c>
      <c r="AD194" s="65">
        <v>1.1000000000000001</v>
      </c>
      <c r="AE194" s="65">
        <v>12.1</v>
      </c>
      <c r="AF194" s="65">
        <v>14</v>
      </c>
      <c r="AG194" s="65">
        <v>1.1000000000000001</v>
      </c>
      <c r="AH194" s="65">
        <v>12.6</v>
      </c>
      <c r="AI194" s="65">
        <v>12</v>
      </c>
      <c r="AJ194" s="65">
        <v>1</v>
      </c>
      <c r="AK194" s="65">
        <v>13</v>
      </c>
      <c r="AL194" s="65">
        <v>10</v>
      </c>
      <c r="AM194" s="65">
        <v>0.6</v>
      </c>
      <c r="AN194" s="65">
        <v>8.649999999999995</v>
      </c>
      <c r="AO194" s="65">
        <v>8</v>
      </c>
      <c r="AP194" s="65">
        <v>3.87</v>
      </c>
      <c r="AQ194" s="65">
        <v>4.0199999999999996</v>
      </c>
      <c r="AR194" s="65">
        <v>8.2758730158730174</v>
      </c>
      <c r="AS194" s="65">
        <v>4.37</v>
      </c>
      <c r="AT194" s="65">
        <v>4.17</v>
      </c>
      <c r="AU194" s="65">
        <v>4.4000000000000004</v>
      </c>
      <c r="AV194" s="65">
        <v>4.5</v>
      </c>
      <c r="AW194" s="65">
        <v>7.65</v>
      </c>
      <c r="AX194" s="65">
        <v>5.6121770525543999</v>
      </c>
      <c r="AY194" s="65">
        <v>8.5</v>
      </c>
      <c r="AZ194" s="65">
        <v>9.83</v>
      </c>
      <c r="BA194" s="65">
        <v>11.29513765496594</v>
      </c>
      <c r="BB194" s="65"/>
      <c r="BC194" s="65"/>
      <c r="BD194" s="65"/>
      <c r="BE194" s="65">
        <v>6.2313481220360156</v>
      </c>
      <c r="BF194" s="65">
        <v>7.111800437151131</v>
      </c>
      <c r="BG194" s="65">
        <v>12.33</v>
      </c>
      <c r="BH194" s="65">
        <v>5.3996862324940427</v>
      </c>
      <c r="BI194" s="65">
        <v>7.2</v>
      </c>
      <c r="BJ194" s="65">
        <v>5.2912903225808332</v>
      </c>
      <c r="BK194" s="65">
        <v>8.2899999999999991</v>
      </c>
      <c r="BL194" s="65">
        <v>7.95</v>
      </c>
      <c r="BM194" s="65">
        <v>7.71</v>
      </c>
      <c r="BN194" s="65">
        <v>8.3699999999999992</v>
      </c>
      <c r="BO194" s="65">
        <v>12.950176440853356</v>
      </c>
      <c r="BP194" s="65">
        <v>10.5</v>
      </c>
      <c r="BQ194" s="65">
        <v>11.08</v>
      </c>
      <c r="BR194" s="65">
        <v>10.4</v>
      </c>
      <c r="BS194" s="65">
        <v>9.75</v>
      </c>
      <c r="BT194" s="65">
        <v>11.31</v>
      </c>
      <c r="BU194" s="65">
        <v>9.14</v>
      </c>
      <c r="BV194" s="65">
        <v>10.400595814007913</v>
      </c>
      <c r="BW194" s="65">
        <v>9.33</v>
      </c>
      <c r="BX194" s="65">
        <v>3.38</v>
      </c>
      <c r="BY194" s="65">
        <v>0.72464998632759103</v>
      </c>
      <c r="BZ194" s="65">
        <v>0.64</v>
      </c>
      <c r="CA194" s="65">
        <v>9.2899999999999991</v>
      </c>
      <c r="CB194" s="65">
        <v>10.7</v>
      </c>
      <c r="CC194" s="65">
        <v>9.0299999999999994</v>
      </c>
      <c r="CD194" s="65">
        <v>11.5</v>
      </c>
      <c r="CE194" s="65">
        <v>13.7</v>
      </c>
      <c r="CF194" s="65">
        <v>0.51</v>
      </c>
      <c r="CG194" s="65" t="s">
        <v>202</v>
      </c>
      <c r="CH194" s="65">
        <v>59</v>
      </c>
      <c r="CI194" s="65">
        <v>50</v>
      </c>
      <c r="CJ194" s="65">
        <v>3.03</v>
      </c>
      <c r="CK194" s="65">
        <v>7.4286143931256579</v>
      </c>
      <c r="CL194" s="65">
        <v>1.1299999999999999</v>
      </c>
      <c r="CM194" s="65">
        <v>13.64</v>
      </c>
      <c r="CN194" s="65">
        <v>26.23</v>
      </c>
      <c r="CO194" s="65">
        <v>6.5280318091451282</v>
      </c>
      <c r="CP194" s="65">
        <v>5.7601161806006083</v>
      </c>
      <c r="CQ194" s="65">
        <v>4.0281757855114462</v>
      </c>
      <c r="CR194" s="65">
        <v>1.6528740157480333</v>
      </c>
      <c r="CS194" s="65">
        <v>0.4</v>
      </c>
      <c r="CT194" s="65">
        <v>0.35</v>
      </c>
      <c r="CU194" s="65">
        <v>0.91003554096358896</v>
      </c>
      <c r="CV194" s="65">
        <v>0.28999999999999998</v>
      </c>
      <c r="CW194" s="65">
        <v>0.52</v>
      </c>
      <c r="CX194" s="65">
        <v>0.6</v>
      </c>
      <c r="CY194" s="65">
        <v>0.8005769319727627</v>
      </c>
      <c r="CZ194" s="65">
        <v>1.3929818060353671</v>
      </c>
      <c r="DA194" s="65">
        <v>0.83</v>
      </c>
      <c r="DB194" s="65">
        <v>20.437230603877232</v>
      </c>
      <c r="DC194" s="65">
        <v>1.4759074081445802</v>
      </c>
      <c r="DD194" s="65">
        <v>8.5524342183830253</v>
      </c>
      <c r="DE194" s="65">
        <v>1.77</v>
      </c>
      <c r="DF194" s="65">
        <v>10.3</v>
      </c>
      <c r="DG194" s="65">
        <v>6.38</v>
      </c>
      <c r="DH194" s="65">
        <v>11.5</v>
      </c>
      <c r="DI194" s="65">
        <v>22.78</v>
      </c>
      <c r="DJ194" s="65">
        <v>6.6</v>
      </c>
      <c r="DK194" s="65">
        <v>25</v>
      </c>
      <c r="DL194" s="65">
        <v>1.4</v>
      </c>
      <c r="DM194" s="65">
        <v>9.2799999999999994</v>
      </c>
      <c r="DN194" s="65">
        <v>51</v>
      </c>
      <c r="DO194" s="42"/>
    </row>
    <row r="195" spans="2:119">
      <c r="B195" s="23"/>
      <c r="C195" s="42">
        <v>90</v>
      </c>
      <c r="D195" s="64">
        <f t="shared" si="4"/>
        <v>90.200599999999994</v>
      </c>
      <c r="E195" s="42">
        <v>2006</v>
      </c>
      <c r="F195" s="65">
        <v>93.186954800217421</v>
      </c>
      <c r="G195" s="65">
        <v>79.121278140885991</v>
      </c>
      <c r="H195" s="65">
        <v>2.8808333333333329</v>
      </c>
      <c r="I195" s="65">
        <v>17.649999999999999</v>
      </c>
      <c r="J195" s="65">
        <v>14.7</v>
      </c>
      <c r="K195" s="65">
        <v>23</v>
      </c>
      <c r="L195" s="65">
        <v>18.21</v>
      </c>
      <c r="M195" s="65">
        <v>13</v>
      </c>
      <c r="N195" s="65">
        <v>49</v>
      </c>
      <c r="O195" s="65">
        <v>21.15</v>
      </c>
      <c r="P195" s="65">
        <v>13.700000000000001</v>
      </c>
      <c r="Q195" s="65">
        <v>69</v>
      </c>
      <c r="R195" s="65">
        <v>28</v>
      </c>
      <c r="S195" s="65">
        <v>20.09</v>
      </c>
      <c r="T195" s="65">
        <v>15.299999999999999</v>
      </c>
      <c r="U195" s="65">
        <v>25</v>
      </c>
      <c r="V195" s="65">
        <v>19.514349966622188</v>
      </c>
      <c r="W195" s="65">
        <v>21.3</v>
      </c>
      <c r="X195" s="66">
        <v>1200</v>
      </c>
      <c r="Y195" s="65">
        <v>13.6</v>
      </c>
      <c r="Z195" s="65">
        <v>16</v>
      </c>
      <c r="AA195" s="65">
        <v>0.9</v>
      </c>
      <c r="AB195" s="65">
        <v>13.5</v>
      </c>
      <c r="AC195" s="65">
        <v>19</v>
      </c>
      <c r="AD195" s="65">
        <v>0.8</v>
      </c>
      <c r="AE195" s="65">
        <v>15.3</v>
      </c>
      <c r="AF195" s="65">
        <v>24</v>
      </c>
      <c r="AG195" s="65">
        <v>0.8</v>
      </c>
      <c r="AH195" s="65">
        <v>13.9</v>
      </c>
      <c r="AI195" s="65">
        <v>18</v>
      </c>
      <c r="AJ195" s="65">
        <v>0.9</v>
      </c>
      <c r="AK195" s="65">
        <v>14.099999999999998</v>
      </c>
      <c r="AL195" s="65">
        <v>10.25</v>
      </c>
      <c r="AM195" s="65">
        <v>0.74999999999999989</v>
      </c>
      <c r="AN195" s="65">
        <v>9.7399999999999949</v>
      </c>
      <c r="AO195" s="65">
        <v>7.0750000000000011</v>
      </c>
      <c r="AP195" s="65">
        <v>3.91</v>
      </c>
      <c r="AQ195" s="65">
        <v>4.1399999999999997</v>
      </c>
      <c r="AR195" s="65">
        <v>6.67</v>
      </c>
      <c r="AS195" s="65">
        <v>4.45</v>
      </c>
      <c r="AT195" s="65">
        <v>4.88</v>
      </c>
      <c r="AU195" s="65">
        <v>4.4800000000000004</v>
      </c>
      <c r="AV195" s="65">
        <v>6.0393848457535935</v>
      </c>
      <c r="AW195" s="65">
        <v>8.0500000000000007</v>
      </c>
      <c r="AX195" s="65">
        <v>5.6121770525544061</v>
      </c>
      <c r="AY195" s="65">
        <v>7.8</v>
      </c>
      <c r="AZ195" s="65">
        <v>10.75</v>
      </c>
      <c r="BA195" s="65">
        <v>10.33</v>
      </c>
      <c r="BB195" s="65"/>
      <c r="BC195" s="65"/>
      <c r="BD195" s="65"/>
      <c r="BE195" s="65">
        <v>7.0260613880476424</v>
      </c>
      <c r="BF195" s="65">
        <v>7.5013503278633484</v>
      </c>
      <c r="BG195" s="65">
        <v>12.246111111111109</v>
      </c>
      <c r="BH195" s="65">
        <v>5.3996862324940373</v>
      </c>
      <c r="BI195" s="65">
        <v>6.28</v>
      </c>
      <c r="BJ195" s="65">
        <v>5.2912903225808385</v>
      </c>
      <c r="BK195" s="65">
        <v>8.1</v>
      </c>
      <c r="BL195" s="65">
        <v>8.44</v>
      </c>
      <c r="BM195" s="65">
        <v>10.130000000000001</v>
      </c>
      <c r="BN195" s="65">
        <v>9.6</v>
      </c>
      <c r="BO195" s="65">
        <v>14.67</v>
      </c>
      <c r="BP195" s="65">
        <v>11.75</v>
      </c>
      <c r="BQ195" s="65">
        <v>11.75</v>
      </c>
      <c r="BR195" s="65">
        <v>12.21</v>
      </c>
      <c r="BS195" s="65">
        <v>12.17</v>
      </c>
      <c r="BT195" s="65">
        <v>12</v>
      </c>
      <c r="BU195" s="65">
        <v>8.76</v>
      </c>
      <c r="BV195" s="65">
        <v>10.75</v>
      </c>
      <c r="BW195" s="65">
        <v>9.84</v>
      </c>
      <c r="BX195" s="65">
        <v>3.75</v>
      </c>
      <c r="BY195" s="65">
        <v>0.76719989062072735</v>
      </c>
      <c r="BZ195" s="65">
        <v>0.74</v>
      </c>
      <c r="CA195" s="65">
        <v>9.5</v>
      </c>
      <c r="CB195" s="65">
        <v>9.5299999999999994</v>
      </c>
      <c r="CC195" s="65">
        <v>10.88</v>
      </c>
      <c r="CD195" s="65">
        <v>10.59</v>
      </c>
      <c r="CE195" s="65">
        <v>12.31</v>
      </c>
      <c r="CF195" s="65">
        <v>0.64</v>
      </c>
      <c r="CG195" s="65" t="s">
        <v>202</v>
      </c>
      <c r="CH195" s="65">
        <v>55</v>
      </c>
      <c r="CI195" s="65" t="s">
        <v>202</v>
      </c>
      <c r="CJ195" s="65">
        <v>4.1900000000000004</v>
      </c>
      <c r="CK195" s="65">
        <v>7.6744468313641114</v>
      </c>
      <c r="CL195" s="65">
        <v>1.2853894970411126</v>
      </c>
      <c r="CM195" s="65">
        <v>16</v>
      </c>
      <c r="CN195" s="65">
        <v>27.79</v>
      </c>
      <c r="CO195" s="65">
        <v>6.5355094433399596</v>
      </c>
      <c r="CP195" s="65">
        <v>6.0404941317847562</v>
      </c>
      <c r="CQ195" s="65">
        <v>4.0290049739153346</v>
      </c>
      <c r="CR195" s="65">
        <v>1.5397244094488201</v>
      </c>
      <c r="CS195" s="65">
        <v>0.4</v>
      </c>
      <c r="CT195" s="65">
        <v>0.33</v>
      </c>
      <c r="CU195" s="65">
        <v>0.91003546893686449</v>
      </c>
      <c r="CV195" s="65">
        <v>0.24</v>
      </c>
      <c r="CW195" s="65">
        <v>0.54</v>
      </c>
      <c r="CX195" s="65">
        <v>0.64</v>
      </c>
      <c r="CY195" s="65">
        <v>0.85</v>
      </c>
      <c r="CZ195" s="65">
        <v>1.4218636287721047</v>
      </c>
      <c r="DA195" s="65">
        <v>0.8</v>
      </c>
      <c r="DB195" s="65">
        <v>24</v>
      </c>
      <c r="DC195" s="65">
        <v>1.71</v>
      </c>
      <c r="DD195" s="65">
        <v>7.6</v>
      </c>
      <c r="DE195" s="65">
        <v>2.11</v>
      </c>
      <c r="DF195" s="65">
        <v>11.2</v>
      </c>
      <c r="DG195" s="65">
        <v>7.22</v>
      </c>
      <c r="DH195" s="65">
        <v>4.7</v>
      </c>
      <c r="DI195" s="65">
        <v>28.6</v>
      </c>
      <c r="DJ195" s="65">
        <v>5.6</v>
      </c>
      <c r="DK195" s="65">
        <v>20.687021244067573</v>
      </c>
      <c r="DL195" s="65">
        <v>1.5586110740865535</v>
      </c>
      <c r="DM195" s="65">
        <v>8.3800000000000008</v>
      </c>
      <c r="DN195" s="65">
        <v>50</v>
      </c>
      <c r="DO195" s="42"/>
    </row>
    <row r="196" spans="2:119">
      <c r="B196" s="23"/>
      <c r="C196" s="42">
        <v>90</v>
      </c>
      <c r="D196" s="64">
        <f t="shared" si="4"/>
        <v>90.200699999999998</v>
      </c>
      <c r="E196" s="42">
        <v>2007</v>
      </c>
      <c r="F196" s="65">
        <v>95.519124876726764</v>
      </c>
      <c r="G196" s="65">
        <v>83.297022512708779</v>
      </c>
      <c r="H196" s="65">
        <v>2.8546666666666667</v>
      </c>
      <c r="I196" s="65">
        <v>18.32</v>
      </c>
      <c r="J196" s="65">
        <v>17.899999999999999</v>
      </c>
      <c r="K196" s="65">
        <v>21</v>
      </c>
      <c r="L196" s="65">
        <v>18.36</v>
      </c>
      <c r="M196" s="65">
        <v>16.8607476635514</v>
      </c>
      <c r="N196" s="65">
        <v>42.065420560747654</v>
      </c>
      <c r="O196" s="65">
        <v>21.35</v>
      </c>
      <c r="P196" s="65">
        <v>16.600000000000001</v>
      </c>
      <c r="Q196" s="65">
        <v>80</v>
      </c>
      <c r="R196" s="65">
        <v>26.249831093761728</v>
      </c>
      <c r="S196" s="65">
        <v>19.739999999999998</v>
      </c>
      <c r="T196" s="65">
        <v>17.553703703703704</v>
      </c>
      <c r="U196" s="65">
        <v>29.74074074074074</v>
      </c>
      <c r="V196" s="65">
        <v>19.566233311081469</v>
      </c>
      <c r="W196" s="65">
        <v>19.8</v>
      </c>
      <c r="X196" s="66">
        <v>1400</v>
      </c>
      <c r="Y196" s="65">
        <v>14.7</v>
      </c>
      <c r="Z196" s="65">
        <v>14</v>
      </c>
      <c r="AA196" s="65">
        <v>1</v>
      </c>
      <c r="AB196" s="65">
        <v>13.4</v>
      </c>
      <c r="AC196" s="65">
        <v>11</v>
      </c>
      <c r="AD196" s="65">
        <v>1</v>
      </c>
      <c r="AE196" s="65">
        <v>13</v>
      </c>
      <c r="AF196" s="65">
        <v>13</v>
      </c>
      <c r="AG196" s="65">
        <v>0.9</v>
      </c>
      <c r="AH196" s="65">
        <v>15.4</v>
      </c>
      <c r="AI196" s="65">
        <v>15</v>
      </c>
      <c r="AJ196" s="65">
        <v>0.9</v>
      </c>
      <c r="AK196" s="65">
        <v>15.199999999999996</v>
      </c>
      <c r="AL196" s="65">
        <v>10.5</v>
      </c>
      <c r="AM196" s="65">
        <v>0.90000000000000013</v>
      </c>
      <c r="AN196" s="65">
        <v>10.829999999999998</v>
      </c>
      <c r="AO196" s="65">
        <v>6.15</v>
      </c>
      <c r="AP196" s="65">
        <v>4</v>
      </c>
      <c r="AQ196" s="65">
        <v>4.28</v>
      </c>
      <c r="AR196" s="65">
        <v>8</v>
      </c>
      <c r="AS196" s="65">
        <v>4.45</v>
      </c>
      <c r="AT196" s="65">
        <v>6.3065399239543734</v>
      </c>
      <c r="AU196" s="65">
        <v>4.42</v>
      </c>
      <c r="AV196" s="65">
        <v>7.1226748024399109</v>
      </c>
      <c r="AW196" s="65">
        <v>8.2899999999999991</v>
      </c>
      <c r="AX196" s="65">
        <v>5.6121770525544115</v>
      </c>
      <c r="AY196" s="65">
        <v>9.5</v>
      </c>
      <c r="AZ196" s="65">
        <v>9.42</v>
      </c>
      <c r="BA196" s="65">
        <v>14.339210526315787</v>
      </c>
      <c r="BB196" s="65"/>
      <c r="BC196" s="65"/>
      <c r="BD196" s="65"/>
      <c r="BE196" s="65">
        <v>7.3761619810889005</v>
      </c>
      <c r="BF196" s="65">
        <v>7.8909002185755659</v>
      </c>
      <c r="BG196" s="65">
        <v>12.387407407407403</v>
      </c>
      <c r="BH196" s="65">
        <v>5.3996862324940338</v>
      </c>
      <c r="BI196" s="65">
        <v>6.86</v>
      </c>
      <c r="BJ196" s="65">
        <v>5.2912903225808421</v>
      </c>
      <c r="BK196" s="65">
        <v>8.83</v>
      </c>
      <c r="BL196" s="65">
        <v>7.67</v>
      </c>
      <c r="BM196" s="65">
        <v>9</v>
      </c>
      <c r="BN196" s="65">
        <v>7.4</v>
      </c>
      <c r="BO196" s="65">
        <v>13.5</v>
      </c>
      <c r="BP196" s="65">
        <v>8.33</v>
      </c>
      <c r="BQ196" s="65">
        <v>12.67</v>
      </c>
      <c r="BR196" s="65">
        <v>14</v>
      </c>
      <c r="BS196" s="65">
        <v>13.17</v>
      </c>
      <c r="BT196" s="65">
        <v>11.3</v>
      </c>
      <c r="BU196" s="65">
        <v>10.38</v>
      </c>
      <c r="BV196" s="65">
        <v>10.8</v>
      </c>
      <c r="BW196" s="65">
        <v>10.63</v>
      </c>
      <c r="BX196" s="65">
        <v>4.2699999999999996</v>
      </c>
      <c r="BY196" s="65">
        <v>0.79294913863822791</v>
      </c>
      <c r="BZ196" s="65">
        <v>0.8</v>
      </c>
      <c r="CA196" s="65">
        <v>9.98</v>
      </c>
      <c r="CB196" s="65">
        <v>11.48</v>
      </c>
      <c r="CC196" s="65">
        <v>11.5</v>
      </c>
      <c r="CD196" s="65">
        <v>12.92</v>
      </c>
      <c r="CE196" s="65">
        <v>11.17</v>
      </c>
      <c r="CF196" s="65">
        <v>0.56999999999999995</v>
      </c>
      <c r="CG196" s="65" t="s">
        <v>202</v>
      </c>
      <c r="CH196" s="65">
        <v>56.25</v>
      </c>
      <c r="CI196" s="65" t="s">
        <v>202</v>
      </c>
      <c r="CJ196" s="65">
        <v>3.7</v>
      </c>
      <c r="CK196" s="65">
        <v>7.9202792696025668</v>
      </c>
      <c r="CL196" s="65">
        <v>0.73</v>
      </c>
      <c r="CM196" s="65">
        <v>17.989999999999998</v>
      </c>
      <c r="CN196" s="65">
        <v>30.237031159566591</v>
      </c>
      <c r="CO196" s="65">
        <v>6.7025024850894637</v>
      </c>
      <c r="CP196" s="65">
        <v>6.3718603465384236</v>
      </c>
      <c r="CQ196" s="65">
        <v>4.1795024869576674</v>
      </c>
      <c r="CR196" s="65">
        <v>1.483149606299214</v>
      </c>
      <c r="CS196" s="65">
        <v>0.39</v>
      </c>
      <c r="CT196" s="65">
        <v>0.36</v>
      </c>
      <c r="CU196" s="65">
        <v>0.91003541870500015</v>
      </c>
      <c r="CV196" s="65">
        <v>0.31</v>
      </c>
      <c r="CW196" s="65">
        <v>0.56000000000000005</v>
      </c>
      <c r="CX196" s="65">
        <v>0.57999999999999996</v>
      </c>
      <c r="CY196" s="65">
        <v>0.83</v>
      </c>
      <c r="CZ196" s="65">
        <v>1.47</v>
      </c>
      <c r="DA196" s="65">
        <v>0.92</v>
      </c>
      <c r="DB196" s="65">
        <v>20.480976075793162</v>
      </c>
      <c r="DC196" s="65">
        <v>1.4973070339556545</v>
      </c>
      <c r="DD196" s="65">
        <v>7.1068249671589507</v>
      </c>
      <c r="DE196" s="65">
        <v>2.2799999999999998</v>
      </c>
      <c r="DF196" s="65">
        <v>14.8</v>
      </c>
      <c r="DG196" s="65">
        <v>8.33</v>
      </c>
      <c r="DH196" s="65">
        <v>6.3</v>
      </c>
      <c r="DI196" s="65">
        <v>30.62</v>
      </c>
      <c r="DJ196" s="65">
        <v>7.5</v>
      </c>
      <c r="DK196" s="65">
        <v>20.422051997890694</v>
      </c>
      <c r="DL196" s="65">
        <v>1.8188394930085523</v>
      </c>
      <c r="DM196" s="65">
        <v>9.3800000000000008</v>
      </c>
      <c r="DN196" s="65">
        <v>65.775037069897536</v>
      </c>
      <c r="DO196" s="42"/>
    </row>
    <row r="197" spans="2:119">
      <c r="B197" s="23"/>
      <c r="C197" s="67">
        <v>90</v>
      </c>
      <c r="D197" s="64">
        <f t="shared" si="4"/>
        <v>90.200800000000001</v>
      </c>
      <c r="E197" s="67">
        <v>2008</v>
      </c>
      <c r="F197" s="68">
        <v>98.434398955282248</v>
      </c>
      <c r="G197" s="65">
        <v>90.813362381989833</v>
      </c>
      <c r="H197" s="68">
        <v>4.3689999999999998</v>
      </c>
      <c r="I197" s="68">
        <v>22.09</v>
      </c>
      <c r="J197" s="68">
        <v>21.3</v>
      </c>
      <c r="K197" s="68">
        <v>21</v>
      </c>
      <c r="L197" s="68">
        <v>22.38</v>
      </c>
      <c r="M197" s="68">
        <v>19.015887850467291</v>
      </c>
      <c r="N197" s="68">
        <v>36.80685358255451</v>
      </c>
      <c r="O197" s="68">
        <v>23.47</v>
      </c>
      <c r="P197" s="68">
        <v>13.871428571428574</v>
      </c>
      <c r="Q197" s="68">
        <v>81.571428571428569</v>
      </c>
      <c r="R197" s="68">
        <v>26.785666026789059</v>
      </c>
      <c r="S197" s="68">
        <v>22.85</v>
      </c>
      <c r="T197" s="68">
        <v>20.399999999999999</v>
      </c>
      <c r="U197" s="68">
        <v>25</v>
      </c>
      <c r="V197" s="68">
        <v>19.566233311081476</v>
      </c>
      <c r="W197" s="68">
        <v>26.5</v>
      </c>
      <c r="X197" s="69">
        <v>1800</v>
      </c>
      <c r="Y197" s="68">
        <v>19.2</v>
      </c>
      <c r="Z197" s="68">
        <v>11</v>
      </c>
      <c r="AA197" s="68">
        <v>1.6</v>
      </c>
      <c r="AB197" s="68">
        <v>20.6</v>
      </c>
      <c r="AC197" s="68">
        <v>14.428571428571429</v>
      </c>
      <c r="AD197" s="68">
        <v>1.5142857142857145</v>
      </c>
      <c r="AE197" s="68">
        <v>17.399999999999999</v>
      </c>
      <c r="AF197" s="68">
        <v>16.125</v>
      </c>
      <c r="AG197" s="68">
        <v>2.2624999999999997</v>
      </c>
      <c r="AH197" s="68">
        <v>21.1</v>
      </c>
      <c r="AI197" s="68">
        <v>18.875</v>
      </c>
      <c r="AJ197" s="68">
        <v>2.1999999999999997</v>
      </c>
      <c r="AK197" s="68">
        <v>16.3</v>
      </c>
      <c r="AL197" s="68">
        <v>10.75</v>
      </c>
      <c r="AM197" s="68">
        <v>1.0500000000000003</v>
      </c>
      <c r="AN197" s="68">
        <v>11.92</v>
      </c>
      <c r="AO197" s="68">
        <v>6.4099999999999984</v>
      </c>
      <c r="AP197" s="68">
        <v>4.3499999999999996</v>
      </c>
      <c r="AQ197" s="68">
        <v>4.79</v>
      </c>
      <c r="AR197" s="68">
        <v>7.42</v>
      </c>
      <c r="AS197" s="68">
        <v>4.93</v>
      </c>
      <c r="AT197" s="68">
        <v>6.63</v>
      </c>
      <c r="AU197" s="68">
        <v>5.15</v>
      </c>
      <c r="AV197" s="68">
        <v>8.0913143640060472</v>
      </c>
      <c r="AW197" s="68">
        <v>9</v>
      </c>
      <c r="AX197" s="68">
        <v>5.612177052554415</v>
      </c>
      <c r="AY197" s="68">
        <v>9.2786896095301081</v>
      </c>
      <c r="AZ197" s="68">
        <v>11.411521739130436</v>
      </c>
      <c r="BA197" s="68">
        <v>15.447236842105259</v>
      </c>
      <c r="BB197" s="68"/>
      <c r="BC197" s="68"/>
      <c r="BD197" s="68"/>
      <c r="BE197" s="68">
        <v>7.33</v>
      </c>
      <c r="BF197" s="68">
        <v>8.2804501092877825</v>
      </c>
      <c r="BG197" s="68">
        <v>12.528703703703703</v>
      </c>
      <c r="BH197" s="68">
        <v>5.3996862324940338</v>
      </c>
      <c r="BI197" s="68">
        <v>8.9</v>
      </c>
      <c r="BJ197" s="68">
        <v>5.2912903225808448</v>
      </c>
      <c r="BK197" s="68">
        <v>10</v>
      </c>
      <c r="BL197" s="68">
        <v>11.16637373249638</v>
      </c>
      <c r="BM197" s="68">
        <v>11.58</v>
      </c>
      <c r="BN197" s="68">
        <v>12.81</v>
      </c>
      <c r="BO197" s="68">
        <v>16</v>
      </c>
      <c r="BP197" s="68">
        <v>10.886666666666668</v>
      </c>
      <c r="BQ197" s="68">
        <v>12.63</v>
      </c>
      <c r="BR197" s="68">
        <v>16</v>
      </c>
      <c r="BS197" s="68">
        <v>12.33</v>
      </c>
      <c r="BT197" s="68">
        <v>15.45</v>
      </c>
      <c r="BU197" s="68">
        <v>11.17</v>
      </c>
      <c r="BV197" s="68">
        <v>11.027927621532909</v>
      </c>
      <c r="BW197" s="68">
        <v>13.1</v>
      </c>
      <c r="BX197" s="68">
        <v>3.81</v>
      </c>
      <c r="BY197" s="68">
        <v>0.77639321848509701</v>
      </c>
      <c r="BZ197" s="68">
        <v>0.83</v>
      </c>
      <c r="CA197" s="68">
        <v>10.58</v>
      </c>
      <c r="CB197" s="68">
        <v>12.09</v>
      </c>
      <c r="CC197" s="68">
        <v>14.22</v>
      </c>
      <c r="CD197" s="68">
        <v>14.64</v>
      </c>
      <c r="CE197" s="68">
        <v>14.47</v>
      </c>
      <c r="CF197" s="68">
        <v>0.69</v>
      </c>
      <c r="CG197" s="68" t="s">
        <v>202</v>
      </c>
      <c r="CH197" s="68">
        <v>58.33</v>
      </c>
      <c r="CI197" s="68" t="s">
        <v>202</v>
      </c>
      <c r="CJ197" s="68">
        <v>4.67</v>
      </c>
      <c r="CK197" s="68">
        <v>8.33</v>
      </c>
      <c r="CL197" s="68">
        <v>1.7</v>
      </c>
      <c r="CM197" s="68">
        <v>19.28</v>
      </c>
      <c r="CN197" s="68">
        <v>32.285492187017802</v>
      </c>
      <c r="CO197" s="68">
        <v>6.6845004970178925</v>
      </c>
      <c r="CP197" s="68">
        <v>6.6225282939842121</v>
      </c>
      <c r="CQ197" s="68">
        <v>4.4796683246384452</v>
      </c>
      <c r="CR197" s="68">
        <v>1.4831496062992144</v>
      </c>
      <c r="CS197" s="68">
        <v>0.38</v>
      </c>
      <c r="CT197" s="68">
        <v>0.33</v>
      </c>
      <c r="CU197" s="68">
        <v>0.91003539071566575</v>
      </c>
      <c r="CV197" s="68">
        <v>0.28999999999999998</v>
      </c>
      <c r="CW197" s="68">
        <v>0.56000000000000005</v>
      </c>
      <c r="CX197" s="68">
        <v>0.65</v>
      </c>
      <c r="CY197" s="68">
        <v>0.8</v>
      </c>
      <c r="CZ197" s="68">
        <v>1.4507454515088429</v>
      </c>
      <c r="DA197" s="68">
        <v>1.05</v>
      </c>
      <c r="DB197" s="68">
        <v>20</v>
      </c>
      <c r="DC197" s="68">
        <v>1.5</v>
      </c>
      <c r="DD197" s="68">
        <v>6.3</v>
      </c>
      <c r="DE197" s="68">
        <v>2.76</v>
      </c>
      <c r="DF197" s="68">
        <v>11</v>
      </c>
      <c r="DG197" s="68">
        <v>7.8672002009464634</v>
      </c>
      <c r="DH197" s="68">
        <v>6.3573765173707359</v>
      </c>
      <c r="DI197" s="68">
        <v>26.84</v>
      </c>
      <c r="DJ197" s="68">
        <v>5.3</v>
      </c>
      <c r="DK197" s="68">
        <v>22</v>
      </c>
      <c r="DL197" s="68">
        <v>2.75</v>
      </c>
      <c r="DM197" s="68">
        <v>12</v>
      </c>
      <c r="DN197" s="68">
        <v>76.25</v>
      </c>
      <c r="DO197" s="42"/>
    </row>
    <row r="198" spans="2:119">
      <c r="B198" s="23"/>
      <c r="C198" s="67">
        <v>90</v>
      </c>
      <c r="D198" s="64">
        <f t="shared" si="4"/>
        <v>90.200900000000004</v>
      </c>
      <c r="E198" s="67">
        <v>2009</v>
      </c>
      <c r="F198" s="68">
        <v>98.372916036466748</v>
      </c>
      <c r="G198" s="68">
        <v>96.804647785039933</v>
      </c>
      <c r="H198" s="68">
        <v>2.4626666666666668</v>
      </c>
      <c r="I198" s="68">
        <v>21.34</v>
      </c>
      <c r="J198" s="68">
        <v>21.099999999999998</v>
      </c>
      <c r="K198" s="68">
        <v>20</v>
      </c>
      <c r="L198" s="68">
        <v>22.67</v>
      </c>
      <c r="M198" s="68">
        <v>22.7</v>
      </c>
      <c r="N198" s="68">
        <v>27</v>
      </c>
      <c r="O198" s="68">
        <v>25.25</v>
      </c>
      <c r="P198" s="68">
        <v>17.8</v>
      </c>
      <c r="Q198" s="68">
        <v>105</v>
      </c>
      <c r="R198" s="68">
        <v>31</v>
      </c>
      <c r="S198" s="68">
        <v>23.54</v>
      </c>
      <c r="T198" s="68">
        <v>21.4</v>
      </c>
      <c r="U198" s="68">
        <v>32</v>
      </c>
      <c r="V198" s="68">
        <v>19.566233311081476</v>
      </c>
      <c r="W198" s="68">
        <v>27.400000000000002</v>
      </c>
      <c r="X198" s="69">
        <v>1900</v>
      </c>
      <c r="Y198" s="68">
        <v>19</v>
      </c>
      <c r="Z198" s="68">
        <v>22</v>
      </c>
      <c r="AA198" s="68">
        <v>1.8</v>
      </c>
      <c r="AB198" s="68">
        <v>20</v>
      </c>
      <c r="AC198" s="68">
        <v>10</v>
      </c>
      <c r="AD198" s="68">
        <v>1.3</v>
      </c>
      <c r="AE198" s="68">
        <v>13.4</v>
      </c>
      <c r="AF198" s="68">
        <v>9</v>
      </c>
      <c r="AG198" s="68">
        <v>4.7</v>
      </c>
      <c r="AH198" s="68">
        <v>18.7</v>
      </c>
      <c r="AI198" s="68">
        <v>21</v>
      </c>
      <c r="AJ198" s="68">
        <v>4.0999999999999996</v>
      </c>
      <c r="AK198" s="68">
        <v>16.3</v>
      </c>
      <c r="AL198" s="68">
        <v>11</v>
      </c>
      <c r="AM198" s="68">
        <v>1.2</v>
      </c>
      <c r="AN198" s="68">
        <v>13</v>
      </c>
      <c r="AO198" s="68">
        <v>6.67</v>
      </c>
      <c r="AP198" s="68">
        <v>4.29</v>
      </c>
      <c r="AQ198" s="68">
        <v>4.5999999999999996</v>
      </c>
      <c r="AR198" s="68">
        <v>7.67</v>
      </c>
      <c r="AS198" s="68">
        <v>4.8499999999999996</v>
      </c>
      <c r="AT198" s="68">
        <v>9.25</v>
      </c>
      <c r="AU198" s="68">
        <v>4.91</v>
      </c>
      <c r="AV198" s="68">
        <v>8.6300000000000008</v>
      </c>
      <c r="AW198" s="68">
        <v>8.5299999999999994</v>
      </c>
      <c r="AX198" s="68">
        <v>5.612177052554415</v>
      </c>
      <c r="AY198" s="68">
        <v>9.67</v>
      </c>
      <c r="AZ198" s="68">
        <v>9</v>
      </c>
      <c r="BA198" s="68">
        <v>13.2</v>
      </c>
      <c r="BB198" s="68"/>
      <c r="BC198" s="68"/>
      <c r="BD198" s="68"/>
      <c r="BE198" s="68">
        <v>6.67</v>
      </c>
      <c r="BF198" s="68">
        <v>8.67</v>
      </c>
      <c r="BG198" s="68">
        <v>12.67</v>
      </c>
      <c r="BH198" s="68">
        <v>5.3996862324940338</v>
      </c>
      <c r="BI198" s="68">
        <v>8.36</v>
      </c>
      <c r="BJ198" s="68">
        <v>5.2912903225808456</v>
      </c>
      <c r="BK198" s="68">
        <v>10.71</v>
      </c>
      <c r="BL198" s="68">
        <v>10.6</v>
      </c>
      <c r="BM198" s="68">
        <v>11.5</v>
      </c>
      <c r="BN198" s="68">
        <v>11.63</v>
      </c>
      <c r="BO198" s="68">
        <v>13</v>
      </c>
      <c r="BP198" s="68">
        <v>10.886666666666668</v>
      </c>
      <c r="BQ198" s="68">
        <v>12.95</v>
      </c>
      <c r="BR198" s="68">
        <v>13.63</v>
      </c>
      <c r="BS198" s="68">
        <v>14.14</v>
      </c>
      <c r="BT198" s="68">
        <v>14.08</v>
      </c>
      <c r="BU198" s="68">
        <v>12.02</v>
      </c>
      <c r="BV198" s="68">
        <v>11.110945716149683</v>
      </c>
      <c r="BW198" s="68">
        <v>12.45</v>
      </c>
      <c r="BX198" s="68">
        <v>3.69</v>
      </c>
      <c r="BY198" s="68">
        <v>0.79909830462127418</v>
      </c>
      <c r="BZ198" s="68">
        <v>0.72</v>
      </c>
      <c r="CA198" s="68">
        <v>12.09</v>
      </c>
      <c r="CB198" s="68">
        <v>11.46</v>
      </c>
      <c r="CC198" s="68">
        <v>14.1</v>
      </c>
      <c r="CD198" s="68">
        <v>13.83</v>
      </c>
      <c r="CE198" s="68">
        <v>13.5</v>
      </c>
      <c r="CF198" s="68">
        <v>1.1599999999999999</v>
      </c>
      <c r="CG198" s="68" t="s">
        <v>202</v>
      </c>
      <c r="CH198" s="68">
        <v>58.165242945822854</v>
      </c>
      <c r="CI198" s="68" t="s">
        <v>202</v>
      </c>
      <c r="CJ198" s="68">
        <v>4.4400000000000004</v>
      </c>
      <c r="CK198" s="68">
        <v>8.1661117078410257</v>
      </c>
      <c r="CL198" s="68">
        <v>2.13</v>
      </c>
      <c r="CM198" s="68">
        <v>18.37</v>
      </c>
      <c r="CN198" s="68">
        <v>34.524333997017074</v>
      </c>
      <c r="CO198" s="68">
        <v>6.9696669980119283</v>
      </c>
      <c r="CP198" s="68">
        <v>6.7865056587968429</v>
      </c>
      <c r="CQ198" s="68">
        <v>4.6297512434788342</v>
      </c>
      <c r="CR198" s="68">
        <v>1.4831496062992144</v>
      </c>
      <c r="CS198" s="68">
        <v>0.4</v>
      </c>
      <c r="CT198" s="68">
        <v>0.34</v>
      </c>
      <c r="CU198" s="68">
        <v>0.91003538605147116</v>
      </c>
      <c r="CV198" s="68">
        <v>0.25</v>
      </c>
      <c r="CW198" s="68">
        <v>0.61</v>
      </c>
      <c r="CX198" s="68">
        <v>0.65</v>
      </c>
      <c r="CY198" s="68">
        <v>0.80905115213462653</v>
      </c>
      <c r="CZ198" s="68">
        <v>1.4507454515088432</v>
      </c>
      <c r="DA198" s="68">
        <v>1.1399999999999999</v>
      </c>
      <c r="DB198" s="68">
        <v>20.094926953544842</v>
      </c>
      <c r="DC198" s="68">
        <v>1.4926152090548412</v>
      </c>
      <c r="DD198" s="68">
        <v>6.6484866579090554</v>
      </c>
      <c r="DE198" s="68">
        <v>2.2400000000000002</v>
      </c>
      <c r="DF198" s="68">
        <v>11.4</v>
      </c>
      <c r="DG198" s="68">
        <v>7.8672002009464617</v>
      </c>
      <c r="DH198" s="68">
        <v>6.3573765173707351</v>
      </c>
      <c r="DI198" s="68">
        <v>33.979999999999997</v>
      </c>
      <c r="DJ198" s="68">
        <v>6.6</v>
      </c>
      <c r="DK198" s="68">
        <v>32</v>
      </c>
      <c r="DL198" s="68">
        <v>1.55</v>
      </c>
      <c r="DM198" s="68">
        <v>12.89</v>
      </c>
      <c r="DN198" s="68">
        <v>91.67</v>
      </c>
      <c r="DO198" s="42"/>
    </row>
    <row r="199" spans="2:119">
      <c r="B199" s="23"/>
      <c r="C199" s="67">
        <v>90</v>
      </c>
      <c r="D199" s="64">
        <f t="shared" si="4"/>
        <v>90.201300000000003</v>
      </c>
      <c r="E199" s="67">
        <v>2013</v>
      </c>
      <c r="F199" s="68">
        <v>105.38268482732154</v>
      </c>
      <c r="G199" s="68">
        <v>114.54248366013071</v>
      </c>
      <c r="H199" s="68">
        <v>3.9103368333333335</v>
      </c>
      <c r="I199" s="68">
        <v>24.04</v>
      </c>
      <c r="J199" s="68">
        <v>21.3</v>
      </c>
      <c r="K199" s="68">
        <v>28</v>
      </c>
      <c r="L199" s="68">
        <v>24.44</v>
      </c>
      <c r="M199" s="68">
        <v>22.699999999999996</v>
      </c>
      <c r="N199" s="68">
        <v>47</v>
      </c>
      <c r="O199" s="68">
        <v>28.28</v>
      </c>
      <c r="P199" s="68">
        <v>17.2</v>
      </c>
      <c r="Q199" s="68">
        <v>90</v>
      </c>
      <c r="R199" s="68">
        <v>35.833333333333336</v>
      </c>
      <c r="S199" s="68">
        <v>25.7</v>
      </c>
      <c r="T199" s="68">
        <v>28</v>
      </c>
      <c r="U199" s="68">
        <v>32</v>
      </c>
      <c r="V199" s="68">
        <v>30.692000000000007</v>
      </c>
      <c r="W199" s="68">
        <v>24.566666666666659</v>
      </c>
      <c r="X199" s="69">
        <v>1700</v>
      </c>
      <c r="Y199" s="68">
        <v>20.100000000000001</v>
      </c>
      <c r="Z199" s="68">
        <v>22</v>
      </c>
      <c r="AA199" s="68">
        <v>1.55</v>
      </c>
      <c r="AB199" s="68">
        <v>22.5</v>
      </c>
      <c r="AC199" s="68">
        <v>21</v>
      </c>
      <c r="AD199" s="68">
        <v>1.7000000000000002</v>
      </c>
      <c r="AE199" s="68">
        <v>20.8</v>
      </c>
      <c r="AF199" s="68">
        <v>18</v>
      </c>
      <c r="AG199" s="68">
        <v>1.7</v>
      </c>
      <c r="AH199" s="68">
        <v>21.3</v>
      </c>
      <c r="AI199" s="68">
        <v>21</v>
      </c>
      <c r="AJ199" s="68">
        <v>1.7</v>
      </c>
      <c r="AK199" s="68">
        <v>21.3</v>
      </c>
      <c r="AL199" s="68">
        <v>22</v>
      </c>
      <c r="AM199" s="68">
        <v>1.6</v>
      </c>
      <c r="AN199" s="68">
        <v>10.19</v>
      </c>
      <c r="AO199" s="68">
        <v>10</v>
      </c>
      <c r="AP199" s="68">
        <v>5.03</v>
      </c>
      <c r="AQ199" s="68">
        <v>5.19</v>
      </c>
      <c r="AR199" s="68">
        <v>10.65</v>
      </c>
      <c r="AS199" s="68">
        <v>5.51</v>
      </c>
      <c r="AT199" s="68">
        <v>9.25</v>
      </c>
      <c r="AU199" s="68">
        <v>5.31</v>
      </c>
      <c r="AV199" s="68">
        <v>8.58</v>
      </c>
      <c r="AW199" s="68">
        <v>9.8800000000000008</v>
      </c>
      <c r="AX199" s="68">
        <v>9.8800000000000008</v>
      </c>
      <c r="AY199" s="68">
        <v>11.63</v>
      </c>
      <c r="AZ199" s="68">
        <v>14.58</v>
      </c>
      <c r="BA199" s="68">
        <v>18</v>
      </c>
      <c r="BB199" s="68"/>
      <c r="BC199" s="68"/>
      <c r="BD199" s="68"/>
      <c r="BE199" s="68">
        <v>8.82</v>
      </c>
      <c r="BF199" s="68">
        <v>8.25</v>
      </c>
      <c r="BG199" s="68">
        <v>13.67</v>
      </c>
      <c r="BH199" s="68">
        <v>8.25</v>
      </c>
      <c r="BI199" s="68">
        <v>11.305</v>
      </c>
      <c r="BJ199" s="68">
        <v>9.34</v>
      </c>
      <c r="BK199" s="68">
        <v>12.58</v>
      </c>
      <c r="BL199" s="68">
        <v>14.5</v>
      </c>
      <c r="BM199" s="68">
        <v>14.07</v>
      </c>
      <c r="BN199" s="68">
        <v>13.5</v>
      </c>
      <c r="BO199" s="68">
        <v>15.35</v>
      </c>
      <c r="BP199" s="68">
        <v>15.75</v>
      </c>
      <c r="BQ199" s="68">
        <v>16.12</v>
      </c>
      <c r="BR199" s="68">
        <v>15.7</v>
      </c>
      <c r="BS199" s="68">
        <v>15.86</v>
      </c>
      <c r="BT199" s="68">
        <v>15.88</v>
      </c>
      <c r="BU199" s="68">
        <v>12</v>
      </c>
      <c r="BV199" s="68">
        <v>14.4</v>
      </c>
      <c r="BW199" s="68">
        <v>13.22</v>
      </c>
      <c r="BX199" s="68">
        <v>4.87</v>
      </c>
      <c r="BY199" s="68">
        <v>1.2749999999999999</v>
      </c>
      <c r="BZ199" s="68">
        <v>1.33</v>
      </c>
      <c r="CA199" s="68">
        <v>13.79</v>
      </c>
      <c r="CB199" s="68">
        <v>13.49</v>
      </c>
      <c r="CC199" s="68">
        <v>12.9</v>
      </c>
      <c r="CD199" s="68">
        <v>14.33</v>
      </c>
      <c r="CE199" s="68">
        <v>13.67</v>
      </c>
      <c r="CF199" s="68">
        <v>0.98</v>
      </c>
      <c r="CG199" s="68" t="s">
        <v>202</v>
      </c>
      <c r="CH199" s="70">
        <v>68.823052840434428</v>
      </c>
      <c r="CI199" s="68" t="s">
        <v>202</v>
      </c>
      <c r="CJ199" s="68">
        <v>6.23</v>
      </c>
      <c r="CK199" s="68">
        <v>9.44</v>
      </c>
      <c r="CL199" s="68">
        <v>2.2799999999999998</v>
      </c>
      <c r="CM199" s="68">
        <v>21.15</v>
      </c>
      <c r="CN199" s="68">
        <v>24</v>
      </c>
      <c r="CO199" s="68">
        <v>9.19</v>
      </c>
      <c r="CP199" s="68">
        <v>8.3949999999999996</v>
      </c>
      <c r="CQ199" s="68">
        <v>5.57</v>
      </c>
      <c r="CR199" s="68">
        <v>2.2599999999999998</v>
      </c>
      <c r="CS199" s="68">
        <v>0.45</v>
      </c>
      <c r="CT199" s="68">
        <v>0.35</v>
      </c>
      <c r="CU199" s="68">
        <v>0.69</v>
      </c>
      <c r="CV199" s="68">
        <v>0.35</v>
      </c>
      <c r="CW199" s="68">
        <v>0.69</v>
      </c>
      <c r="CX199" s="68">
        <v>0.69</v>
      </c>
      <c r="CY199" s="68">
        <v>1.17</v>
      </c>
      <c r="CZ199" s="68">
        <v>1.8468461538461536</v>
      </c>
      <c r="DA199" s="68">
        <v>1.07</v>
      </c>
      <c r="DB199" s="70">
        <f>DB198</f>
        <v>20.094926953544842</v>
      </c>
      <c r="DC199" s="70">
        <f>DC198</f>
        <v>1.4926152090548412</v>
      </c>
      <c r="DD199" s="70">
        <f>DD198</f>
        <v>6.6484866579090554</v>
      </c>
      <c r="DE199" s="68">
        <v>2.2400000000000002</v>
      </c>
      <c r="DF199" s="68">
        <v>11.4</v>
      </c>
      <c r="DG199" s="70">
        <f>DG198</f>
        <v>7.8672002009464617</v>
      </c>
      <c r="DH199" s="70">
        <f>DH198</f>
        <v>6.3573765173707351</v>
      </c>
      <c r="DI199" s="68">
        <v>33.979999999999997</v>
      </c>
      <c r="DJ199" s="68">
        <v>6.6</v>
      </c>
      <c r="DK199" s="68">
        <v>32</v>
      </c>
      <c r="DL199" s="68">
        <v>1.55</v>
      </c>
      <c r="DM199" s="68">
        <v>14.5</v>
      </c>
      <c r="DN199" s="68">
        <v>77.5</v>
      </c>
      <c r="DO199" s="42"/>
    </row>
    <row r="200" spans="2:119">
      <c r="B200" s="23"/>
      <c r="C200" s="42">
        <v>99</v>
      </c>
      <c r="D200" s="64">
        <f t="shared" si="4"/>
        <v>99.198999999999998</v>
      </c>
      <c r="E200" s="42">
        <v>1990</v>
      </c>
      <c r="F200" s="65">
        <v>66.341299060295071</v>
      </c>
      <c r="G200" s="65">
        <v>43.572984749455337</v>
      </c>
      <c r="H200" s="65">
        <v>1.0866666666666667</v>
      </c>
      <c r="I200" s="65">
        <v>12.83</v>
      </c>
      <c r="J200" s="65">
        <v>11.8</v>
      </c>
      <c r="K200" s="65">
        <v>21</v>
      </c>
      <c r="L200" s="65">
        <v>14.23</v>
      </c>
      <c r="M200" s="65">
        <v>11.6</v>
      </c>
      <c r="N200" s="65">
        <v>36</v>
      </c>
      <c r="O200" s="65">
        <v>18.27</v>
      </c>
      <c r="P200" s="65">
        <v>12.1</v>
      </c>
      <c r="Q200" s="65">
        <v>78</v>
      </c>
      <c r="R200" s="65">
        <v>21</v>
      </c>
      <c r="S200" s="65">
        <v>17.920000000000002</v>
      </c>
      <c r="T200" s="65">
        <v>13</v>
      </c>
      <c r="U200" s="65">
        <v>25</v>
      </c>
      <c r="V200" s="65">
        <v>15.371333702268954</v>
      </c>
      <c r="W200" s="65">
        <v>11.510000000000002</v>
      </c>
      <c r="X200" s="66">
        <v>1075.2</v>
      </c>
      <c r="Y200" s="65">
        <v>11.7</v>
      </c>
      <c r="Z200" s="65">
        <v>10</v>
      </c>
      <c r="AA200" s="65">
        <v>0.9</v>
      </c>
      <c r="AB200" s="65">
        <v>11.5</v>
      </c>
      <c r="AC200" s="65">
        <v>10</v>
      </c>
      <c r="AD200" s="65">
        <v>0.9</v>
      </c>
      <c r="AE200" s="65">
        <v>11.1</v>
      </c>
      <c r="AF200" s="65">
        <v>10</v>
      </c>
      <c r="AG200" s="65">
        <v>1</v>
      </c>
      <c r="AH200" s="65">
        <v>11.5</v>
      </c>
      <c r="AI200" s="65">
        <v>11</v>
      </c>
      <c r="AJ200" s="65">
        <v>0.9</v>
      </c>
      <c r="AK200" s="65">
        <v>19.085874118656005</v>
      </c>
      <c r="AL200" s="65">
        <v>14.510204081632653</v>
      </c>
      <c r="AM200" s="65">
        <v>1.0469387755102042</v>
      </c>
      <c r="AN200" s="65">
        <v>5.07</v>
      </c>
      <c r="AO200" s="65">
        <v>4.37</v>
      </c>
      <c r="AP200" s="65">
        <v>2.66</v>
      </c>
      <c r="AQ200" s="65">
        <v>2.89</v>
      </c>
      <c r="AR200" s="65">
        <v>4.6500000000000004</v>
      </c>
      <c r="AS200" s="65">
        <v>3.01</v>
      </c>
      <c r="AT200" s="65">
        <v>3.9282534240655562</v>
      </c>
      <c r="AU200" s="65">
        <v>3.05</v>
      </c>
      <c r="AV200" s="65">
        <v>3.79</v>
      </c>
      <c r="AW200" s="65">
        <v>5.2</v>
      </c>
      <c r="AX200" s="65">
        <v>5.38</v>
      </c>
      <c r="AY200" s="65">
        <v>5.52</v>
      </c>
      <c r="AZ200" s="65">
        <v>6.47</v>
      </c>
      <c r="BA200" s="65">
        <v>7.94</v>
      </c>
      <c r="BB200" s="65"/>
      <c r="BC200" s="65"/>
      <c r="BD200" s="65"/>
      <c r="BE200" s="65">
        <v>4.18</v>
      </c>
      <c r="BF200" s="65">
        <v>4.0599999999999996</v>
      </c>
      <c r="BG200" s="65">
        <v>9.16</v>
      </c>
      <c r="BH200" s="65">
        <v>4.59</v>
      </c>
      <c r="BI200" s="65">
        <v>4.8600000000000003</v>
      </c>
      <c r="BJ200" s="65">
        <v>4.7</v>
      </c>
      <c r="BK200" s="65">
        <v>5.13</v>
      </c>
      <c r="BL200" s="65">
        <v>5.95</v>
      </c>
      <c r="BM200" s="65">
        <v>6.19</v>
      </c>
      <c r="BN200" s="65">
        <v>5.95</v>
      </c>
      <c r="BO200" s="65">
        <v>7.16</v>
      </c>
      <c r="BP200" s="65">
        <v>6.17</v>
      </c>
      <c r="BQ200" s="65">
        <v>7.71</v>
      </c>
      <c r="BR200" s="65">
        <v>7.14</v>
      </c>
      <c r="BS200" s="65">
        <v>7.24</v>
      </c>
      <c r="BT200" s="65">
        <v>7.43</v>
      </c>
      <c r="BU200" s="65">
        <v>6.91</v>
      </c>
      <c r="BV200" s="65">
        <v>7.21</v>
      </c>
      <c r="BW200" s="65">
        <v>6.4091263835994505</v>
      </c>
      <c r="BX200" s="65">
        <v>2.48</v>
      </c>
      <c r="BY200" s="65">
        <v>0.39</v>
      </c>
      <c r="BZ200" s="65">
        <v>0.43</v>
      </c>
      <c r="CA200" s="65">
        <v>6.2</v>
      </c>
      <c r="CB200" s="65">
        <v>6.8139153069000651</v>
      </c>
      <c r="CC200" s="65">
        <v>6.8</v>
      </c>
      <c r="CD200" s="65">
        <v>7.4063839203370287</v>
      </c>
      <c r="CE200" s="65">
        <v>11.74</v>
      </c>
      <c r="CF200" s="65">
        <v>0.31</v>
      </c>
      <c r="CG200" s="65">
        <v>7.29</v>
      </c>
      <c r="CH200" s="65">
        <v>49.21</v>
      </c>
      <c r="CI200" s="65">
        <v>27</v>
      </c>
      <c r="CJ200" s="65">
        <v>2.37</v>
      </c>
      <c r="CK200" s="65">
        <v>5.87</v>
      </c>
      <c r="CL200" s="65">
        <v>0.85</v>
      </c>
      <c r="CM200" s="65">
        <v>13.27</v>
      </c>
      <c r="CN200" s="65">
        <v>21.06</v>
      </c>
      <c r="CO200" s="65">
        <v>5.27</v>
      </c>
      <c r="CP200" s="65">
        <v>4.2300000000000004</v>
      </c>
      <c r="CQ200" s="65">
        <v>2.79</v>
      </c>
      <c r="CR200" s="65">
        <v>1.9544866071428566</v>
      </c>
      <c r="CS200" s="65">
        <v>0.28000000000000003</v>
      </c>
      <c r="CT200" s="65">
        <v>0.25</v>
      </c>
      <c r="CU200" s="65">
        <v>0.52</v>
      </c>
      <c r="CV200" s="65">
        <v>0.17</v>
      </c>
      <c r="CW200" s="65">
        <v>0.35</v>
      </c>
      <c r="CX200" s="65">
        <v>0.39</v>
      </c>
      <c r="CY200" s="65">
        <v>0.54</v>
      </c>
      <c r="CZ200" s="65">
        <v>0.97</v>
      </c>
      <c r="DA200" s="65">
        <v>0.57999999999999996</v>
      </c>
      <c r="DB200" s="65">
        <v>10.74</v>
      </c>
      <c r="DC200" s="65">
        <v>0.93</v>
      </c>
      <c r="DD200" s="65">
        <v>5.9</v>
      </c>
      <c r="DE200" s="65">
        <v>1.51</v>
      </c>
      <c r="DF200" s="65">
        <v>7.2</v>
      </c>
      <c r="DG200" s="65">
        <v>5.2</v>
      </c>
      <c r="DH200" s="65">
        <v>6.8</v>
      </c>
      <c r="DI200" s="65">
        <v>12.62</v>
      </c>
      <c r="DJ200" s="65">
        <v>5.9</v>
      </c>
      <c r="DK200" s="65">
        <v>11</v>
      </c>
      <c r="DL200" s="65">
        <v>0.82</v>
      </c>
      <c r="DM200" s="65">
        <v>6.43</v>
      </c>
      <c r="DN200" s="65">
        <v>29.76</v>
      </c>
      <c r="DO200" s="42"/>
    </row>
    <row r="201" spans="2:119">
      <c r="B201" s="23"/>
      <c r="C201" s="42">
        <v>99</v>
      </c>
      <c r="D201" s="64">
        <f t="shared" si="4"/>
        <v>99.199100000000001</v>
      </c>
      <c r="E201" s="42">
        <v>1991</v>
      </c>
      <c r="F201" s="65">
        <v>68.518040318038857</v>
      </c>
      <c r="G201" s="65">
        <v>44.444444444444443</v>
      </c>
      <c r="H201" s="65">
        <v>1.0906666666666667</v>
      </c>
      <c r="I201" s="65">
        <v>12.74</v>
      </c>
      <c r="J201" s="65">
        <v>11.8</v>
      </c>
      <c r="K201" s="65">
        <v>21</v>
      </c>
      <c r="L201" s="65">
        <v>13.5</v>
      </c>
      <c r="M201" s="65">
        <v>11.8</v>
      </c>
      <c r="N201" s="65">
        <v>33</v>
      </c>
      <c r="O201" s="65">
        <v>18.3</v>
      </c>
      <c r="P201" s="65">
        <v>9.5</v>
      </c>
      <c r="Q201" s="65">
        <v>58</v>
      </c>
      <c r="R201" s="65">
        <v>21</v>
      </c>
      <c r="S201" s="65">
        <v>18.07</v>
      </c>
      <c r="T201" s="65">
        <v>12.1</v>
      </c>
      <c r="U201" s="65">
        <v>22</v>
      </c>
      <c r="V201" s="65">
        <v>15.5</v>
      </c>
      <c r="W201" s="65">
        <v>11.4</v>
      </c>
      <c r="X201" s="66">
        <v>1216</v>
      </c>
      <c r="Y201" s="65">
        <v>11.6</v>
      </c>
      <c r="Z201" s="65">
        <v>12</v>
      </c>
      <c r="AA201" s="65">
        <v>1.1000000000000001</v>
      </c>
      <c r="AB201" s="65">
        <v>11.4</v>
      </c>
      <c r="AC201" s="65">
        <v>12</v>
      </c>
      <c r="AD201" s="65">
        <v>1.1000000000000001</v>
      </c>
      <c r="AE201" s="65">
        <v>10.7</v>
      </c>
      <c r="AF201" s="65">
        <v>14</v>
      </c>
      <c r="AG201" s="65">
        <v>1.1000000000000001</v>
      </c>
      <c r="AH201" s="65">
        <v>11.1</v>
      </c>
      <c r="AI201" s="65">
        <v>13</v>
      </c>
      <c r="AJ201" s="65">
        <v>1.1000000000000001</v>
      </c>
      <c r="AK201" s="65">
        <v>19.060159098880003</v>
      </c>
      <c r="AL201" s="65">
        <v>14.571428571428571</v>
      </c>
      <c r="AM201" s="65">
        <v>1.0285714285714287</v>
      </c>
      <c r="AN201" s="65">
        <v>5.21</v>
      </c>
      <c r="AO201" s="65">
        <v>4.5599999999999996</v>
      </c>
      <c r="AP201" s="65">
        <v>2.71</v>
      </c>
      <c r="AQ201" s="65">
        <v>2.9</v>
      </c>
      <c r="AR201" s="65">
        <v>4.6399999999999997</v>
      </c>
      <c r="AS201" s="65">
        <v>3.06</v>
      </c>
      <c r="AT201" s="65">
        <v>3.9721936104061366</v>
      </c>
      <c r="AU201" s="65">
        <v>3.02</v>
      </c>
      <c r="AV201" s="65">
        <v>3.84</v>
      </c>
      <c r="AW201" s="65">
        <v>5.18</v>
      </c>
      <c r="AX201" s="65">
        <v>5.75</v>
      </c>
      <c r="AY201" s="65">
        <v>5.71</v>
      </c>
      <c r="AZ201" s="65">
        <v>6.28</v>
      </c>
      <c r="BA201" s="65">
        <v>7.88</v>
      </c>
      <c r="BB201" s="65"/>
      <c r="BC201" s="65"/>
      <c r="BD201" s="65"/>
      <c r="BE201" s="65">
        <v>4.7699999999999996</v>
      </c>
      <c r="BF201" s="65">
        <v>4.0199999999999996</v>
      </c>
      <c r="BG201" s="65">
        <v>8.6199999999999992</v>
      </c>
      <c r="BH201" s="65">
        <v>4.5999999999999996</v>
      </c>
      <c r="BI201" s="65">
        <v>4.83</v>
      </c>
      <c r="BJ201" s="65">
        <v>4.76</v>
      </c>
      <c r="BK201" s="65">
        <v>5.2</v>
      </c>
      <c r="BL201" s="65">
        <v>5.81</v>
      </c>
      <c r="BM201" s="65">
        <v>6.1</v>
      </c>
      <c r="BN201" s="65">
        <v>6.04</v>
      </c>
      <c r="BO201" s="65">
        <v>7.19</v>
      </c>
      <c r="BP201" s="65">
        <v>6.39</v>
      </c>
      <c r="BQ201" s="65">
        <v>7.23</v>
      </c>
      <c r="BR201" s="65">
        <v>6.91</v>
      </c>
      <c r="BS201" s="65">
        <v>7.08</v>
      </c>
      <c r="BT201" s="65">
        <v>7.52</v>
      </c>
      <c r="BU201" s="65">
        <v>7.13</v>
      </c>
      <c r="BV201" s="65">
        <v>7.33</v>
      </c>
      <c r="BW201" s="65">
        <v>6.5195772332254016</v>
      </c>
      <c r="BX201" s="65">
        <v>2.4500000000000002</v>
      </c>
      <c r="BY201" s="65">
        <v>0.41</v>
      </c>
      <c r="BZ201" s="65">
        <v>0.46</v>
      </c>
      <c r="CA201" s="65">
        <v>6.28</v>
      </c>
      <c r="CB201" s="65">
        <v>6.8989922049769827</v>
      </c>
      <c r="CC201" s="65">
        <v>6.87</v>
      </c>
      <c r="CD201" s="65">
        <v>7.4995214432154667</v>
      </c>
      <c r="CE201" s="65">
        <v>12.52</v>
      </c>
      <c r="CF201" s="65">
        <v>0.33</v>
      </c>
      <c r="CG201" s="65">
        <v>6.5</v>
      </c>
      <c r="CH201" s="65">
        <v>46.45</v>
      </c>
      <c r="CI201" s="65">
        <v>25.17</v>
      </c>
      <c r="CJ201" s="65">
        <v>2.59</v>
      </c>
      <c r="CK201" s="65">
        <v>4.88</v>
      </c>
      <c r="CL201" s="65">
        <v>0.88</v>
      </c>
      <c r="CM201" s="65">
        <v>13.56</v>
      </c>
      <c r="CN201" s="65">
        <v>20</v>
      </c>
      <c r="CO201" s="65">
        <v>4.97</v>
      </c>
      <c r="CP201" s="65">
        <v>4.22</v>
      </c>
      <c r="CQ201" s="65">
        <v>2.88</v>
      </c>
      <c r="CR201" s="65">
        <v>1.9498660714285707</v>
      </c>
      <c r="CS201" s="65">
        <v>0.27</v>
      </c>
      <c r="CT201" s="65">
        <v>0.25</v>
      </c>
      <c r="CU201" s="65">
        <v>0.51</v>
      </c>
      <c r="CV201" s="65">
        <v>0.18</v>
      </c>
      <c r="CW201" s="65">
        <v>0.37</v>
      </c>
      <c r="CX201" s="65">
        <v>0.39</v>
      </c>
      <c r="CY201" s="65">
        <v>0.67</v>
      </c>
      <c r="CZ201" s="65">
        <v>1.03</v>
      </c>
      <c r="DA201" s="65">
        <v>0.74</v>
      </c>
      <c r="DB201" s="65">
        <v>11.73</v>
      </c>
      <c r="DC201" s="65">
        <v>0.92</v>
      </c>
      <c r="DD201" s="65">
        <v>6.6</v>
      </c>
      <c r="DE201" s="65">
        <v>1.55</v>
      </c>
      <c r="DF201" s="65">
        <v>8</v>
      </c>
      <c r="DG201" s="65">
        <v>5.62</v>
      </c>
      <c r="DH201" s="65">
        <v>6.1</v>
      </c>
      <c r="DI201" s="65">
        <v>14.43</v>
      </c>
      <c r="DJ201" s="65">
        <v>6.6</v>
      </c>
      <c r="DK201" s="65">
        <v>11</v>
      </c>
      <c r="DL201" s="65">
        <v>0.82</v>
      </c>
      <c r="DM201" s="65">
        <v>6.6349999999999998</v>
      </c>
      <c r="DN201" s="65">
        <v>31.175000000000004</v>
      </c>
      <c r="DO201" s="42"/>
    </row>
    <row r="202" spans="2:119">
      <c r="B202" s="23"/>
      <c r="C202" s="42">
        <v>99</v>
      </c>
      <c r="D202" s="64">
        <f t="shared" si="4"/>
        <v>99.199200000000005</v>
      </c>
      <c r="E202" s="42">
        <v>1992</v>
      </c>
      <c r="F202" s="65">
        <v>70.329327106343314</v>
      </c>
      <c r="G202" s="65">
        <v>45.315904139433549</v>
      </c>
      <c r="H202" s="65">
        <v>1.1164999999999998</v>
      </c>
      <c r="I202" s="65">
        <v>12.9</v>
      </c>
      <c r="J202" s="65">
        <v>12.1</v>
      </c>
      <c r="K202" s="65">
        <v>21</v>
      </c>
      <c r="L202" s="65">
        <v>14.15</v>
      </c>
      <c r="M202" s="65">
        <v>11.8</v>
      </c>
      <c r="N202" s="65">
        <v>36</v>
      </c>
      <c r="O202" s="65">
        <v>18.350000000000001</v>
      </c>
      <c r="P202" s="65">
        <v>10.7</v>
      </c>
      <c r="Q202" s="65">
        <v>67</v>
      </c>
      <c r="R202" s="65">
        <v>22</v>
      </c>
      <c r="S202" s="65">
        <v>18.63</v>
      </c>
      <c r="T202" s="65">
        <v>12.5</v>
      </c>
      <c r="U202" s="65">
        <v>22</v>
      </c>
      <c r="V202" s="65">
        <v>16.88</v>
      </c>
      <c r="W202" s="65">
        <v>11.7</v>
      </c>
      <c r="X202" s="66">
        <v>1040</v>
      </c>
      <c r="Y202" s="65">
        <v>11.8</v>
      </c>
      <c r="Z202" s="65">
        <v>12</v>
      </c>
      <c r="AA202" s="65">
        <v>1</v>
      </c>
      <c r="AB202" s="65">
        <v>11.5</v>
      </c>
      <c r="AC202" s="65">
        <v>12</v>
      </c>
      <c r="AD202" s="65">
        <v>1.1000000000000001</v>
      </c>
      <c r="AE202" s="65">
        <v>11</v>
      </c>
      <c r="AF202" s="65">
        <v>15</v>
      </c>
      <c r="AG202" s="65">
        <v>1.3</v>
      </c>
      <c r="AH202" s="65">
        <v>11.3</v>
      </c>
      <c r="AI202" s="65">
        <v>14</v>
      </c>
      <c r="AJ202" s="65">
        <v>1.2</v>
      </c>
      <c r="AK202" s="65">
        <v>19.012852582400004</v>
      </c>
      <c r="AL202" s="65">
        <v>14.571428571428571</v>
      </c>
      <c r="AM202" s="65">
        <v>1.0285714285714287</v>
      </c>
      <c r="AN202" s="65">
        <v>5.95</v>
      </c>
      <c r="AO202" s="65">
        <v>5.16</v>
      </c>
      <c r="AP202" s="65">
        <v>2.78</v>
      </c>
      <c r="AQ202" s="65">
        <v>2.96</v>
      </c>
      <c r="AR202" s="65">
        <v>4.66</v>
      </c>
      <c r="AS202" s="65">
        <v>3.15</v>
      </c>
      <c r="AT202" s="65">
        <v>3.9326208178438664</v>
      </c>
      <c r="AU202" s="65">
        <v>3.12</v>
      </c>
      <c r="AV202" s="65">
        <v>3.95</v>
      </c>
      <c r="AW202" s="65">
        <v>5.25</v>
      </c>
      <c r="AX202" s="65">
        <v>5.35</v>
      </c>
      <c r="AY202" s="65">
        <v>5.88</v>
      </c>
      <c r="AZ202" s="65">
        <v>6.5</v>
      </c>
      <c r="BA202" s="65">
        <v>8.02</v>
      </c>
      <c r="BB202" s="65"/>
      <c r="BC202" s="65"/>
      <c r="BD202" s="65"/>
      <c r="BE202" s="65">
        <v>4.53</v>
      </c>
      <c r="BF202" s="65">
        <v>4.07</v>
      </c>
      <c r="BG202" s="65">
        <v>9.17</v>
      </c>
      <c r="BH202" s="65">
        <v>4.71</v>
      </c>
      <c r="BI202" s="65">
        <v>5.0599999999999996</v>
      </c>
      <c r="BJ202" s="65">
        <v>4.8099999999999996</v>
      </c>
      <c r="BK202" s="65">
        <v>5.22</v>
      </c>
      <c r="BL202" s="65">
        <v>5.95</v>
      </c>
      <c r="BM202" s="65">
        <v>6.21</v>
      </c>
      <c r="BN202" s="65">
        <v>6.09</v>
      </c>
      <c r="BO202" s="65">
        <v>7.38</v>
      </c>
      <c r="BP202" s="65">
        <v>6.96</v>
      </c>
      <c r="BQ202" s="65">
        <v>7.46</v>
      </c>
      <c r="BR202" s="65">
        <v>6.91</v>
      </c>
      <c r="BS202" s="65">
        <v>7.19</v>
      </c>
      <c r="BT202" s="65">
        <v>7.35</v>
      </c>
      <c r="BU202" s="65">
        <v>7.08</v>
      </c>
      <c r="BV202" s="65">
        <v>7.36</v>
      </c>
      <c r="BW202" s="65">
        <v>6.5493889635414009</v>
      </c>
      <c r="BX202" s="65">
        <v>2.85</v>
      </c>
      <c r="BY202" s="65">
        <v>0.41</v>
      </c>
      <c r="BZ202" s="65">
        <v>0.44</v>
      </c>
      <c r="CA202" s="65">
        <v>6.28</v>
      </c>
      <c r="CB202" s="65">
        <v>6.8845945288190729</v>
      </c>
      <c r="CC202" s="65">
        <v>6.82</v>
      </c>
      <c r="CD202" s="65">
        <v>7.4640934505389804</v>
      </c>
      <c r="CE202" s="65">
        <v>11.46</v>
      </c>
      <c r="CF202" s="65">
        <v>0.31</v>
      </c>
      <c r="CG202" s="65">
        <v>8.9149999999999991</v>
      </c>
      <c r="CH202" s="65">
        <v>46.85</v>
      </c>
      <c r="CI202" s="65">
        <v>26.75</v>
      </c>
      <c r="CJ202" s="65">
        <v>2.77</v>
      </c>
      <c r="CK202" s="65">
        <v>6.25</v>
      </c>
      <c r="CL202" s="65">
        <v>0.96</v>
      </c>
      <c r="CM202" s="65">
        <v>12.74</v>
      </c>
      <c r="CN202" s="65">
        <v>21.36</v>
      </c>
      <c r="CO202" s="65">
        <v>4.7300000000000004</v>
      </c>
      <c r="CP202" s="65">
        <v>4.24</v>
      </c>
      <c r="CQ202" s="65">
        <v>2.76</v>
      </c>
      <c r="CR202" s="65">
        <v>1.9591071428571423</v>
      </c>
      <c r="CS202" s="65">
        <v>0.28999999999999998</v>
      </c>
      <c r="CT202" s="65">
        <v>0.26</v>
      </c>
      <c r="CU202" s="65">
        <v>0.49</v>
      </c>
      <c r="CV202" s="65">
        <v>0.18</v>
      </c>
      <c r="CW202" s="65">
        <v>0.38</v>
      </c>
      <c r="CX202" s="65">
        <v>0.39</v>
      </c>
      <c r="CY202" s="65">
        <v>0.65</v>
      </c>
      <c r="CZ202" s="65">
        <v>1.03</v>
      </c>
      <c r="DA202" s="65">
        <v>0.68</v>
      </c>
      <c r="DB202" s="65">
        <v>11.81</v>
      </c>
      <c r="DC202" s="65">
        <v>1</v>
      </c>
      <c r="DD202" s="65">
        <v>6.3</v>
      </c>
      <c r="DE202" s="65">
        <v>1.33</v>
      </c>
      <c r="DF202" s="65">
        <v>8.6</v>
      </c>
      <c r="DG202" s="65">
        <v>5.14</v>
      </c>
      <c r="DH202" s="65">
        <v>6.6</v>
      </c>
      <c r="DI202" s="65">
        <v>13.81</v>
      </c>
      <c r="DJ202" s="65">
        <v>6.9</v>
      </c>
      <c r="DK202" s="65">
        <v>12</v>
      </c>
      <c r="DL202" s="65">
        <v>0.95</v>
      </c>
      <c r="DM202" s="65">
        <v>6.84</v>
      </c>
      <c r="DN202" s="65">
        <v>32.590000000000003</v>
      </c>
      <c r="DO202" s="42"/>
    </row>
    <row r="203" spans="2:119">
      <c r="B203" s="23"/>
      <c r="C203" s="42">
        <v>99</v>
      </c>
      <c r="D203" s="64">
        <f t="shared" ref="D203:D219" si="5">C203+E203/10000</f>
        <v>99.199299999999994</v>
      </c>
      <c r="E203" s="42">
        <v>1993</v>
      </c>
      <c r="F203" s="65">
        <v>72.085033336038592</v>
      </c>
      <c r="G203" s="65">
        <v>46.623093681917211</v>
      </c>
      <c r="H203" s="65">
        <v>1.0905</v>
      </c>
      <c r="I203" s="65">
        <v>13.05</v>
      </c>
      <c r="J203" s="65">
        <v>12.1</v>
      </c>
      <c r="K203" s="65">
        <v>20</v>
      </c>
      <c r="L203" s="65">
        <v>14.62</v>
      </c>
      <c r="M203" s="65">
        <v>12</v>
      </c>
      <c r="N203" s="65">
        <v>34</v>
      </c>
      <c r="O203" s="65">
        <v>18.21</v>
      </c>
      <c r="P203" s="65">
        <v>11.8</v>
      </c>
      <c r="Q203" s="65">
        <v>58</v>
      </c>
      <c r="R203" s="65">
        <v>21</v>
      </c>
      <c r="S203" s="65">
        <v>17.96</v>
      </c>
      <c r="T203" s="65">
        <v>12.5</v>
      </c>
      <c r="U203" s="65">
        <v>23</v>
      </c>
      <c r="V203" s="65">
        <v>16.059999999999999</v>
      </c>
      <c r="W203" s="65">
        <v>12</v>
      </c>
      <c r="X203" s="66">
        <v>864</v>
      </c>
      <c r="Y203" s="65">
        <v>11.9</v>
      </c>
      <c r="Z203" s="65">
        <v>11</v>
      </c>
      <c r="AA203" s="65">
        <v>1</v>
      </c>
      <c r="AB203" s="65">
        <v>11.6</v>
      </c>
      <c r="AC203" s="65">
        <v>11</v>
      </c>
      <c r="AD203" s="65">
        <v>1</v>
      </c>
      <c r="AE203" s="65">
        <v>10.7</v>
      </c>
      <c r="AF203" s="65">
        <v>11</v>
      </c>
      <c r="AG203" s="65">
        <v>1</v>
      </c>
      <c r="AH203" s="65">
        <v>11.4</v>
      </c>
      <c r="AI203" s="65">
        <v>11</v>
      </c>
      <c r="AJ203" s="65">
        <v>1</v>
      </c>
      <c r="AK203" s="65">
        <v>19.012977152000001</v>
      </c>
      <c r="AL203" s="65">
        <v>14.571428571428571</v>
      </c>
      <c r="AM203" s="65">
        <v>1.0285714285714287</v>
      </c>
      <c r="AN203" s="65">
        <v>5.39</v>
      </c>
      <c r="AO203" s="65">
        <v>4.76</v>
      </c>
      <c r="AP203" s="65">
        <v>2.88</v>
      </c>
      <c r="AQ203" s="65">
        <v>3.02</v>
      </c>
      <c r="AR203" s="65">
        <v>4.71</v>
      </c>
      <c r="AS203" s="65">
        <v>3.11</v>
      </c>
      <c r="AT203" s="65">
        <v>4.3</v>
      </c>
      <c r="AU203" s="65">
        <v>3.12</v>
      </c>
      <c r="AV203" s="65">
        <v>4.25</v>
      </c>
      <c r="AW203" s="65">
        <v>5.36</v>
      </c>
      <c r="AX203" s="65">
        <v>5.63</v>
      </c>
      <c r="AY203" s="65">
        <v>5.81</v>
      </c>
      <c r="AZ203" s="65">
        <v>6.36</v>
      </c>
      <c r="BA203" s="65">
        <v>7.99</v>
      </c>
      <c r="BB203" s="65"/>
      <c r="BC203" s="65"/>
      <c r="BD203" s="65"/>
      <c r="BE203" s="65">
        <v>4.34</v>
      </c>
      <c r="BF203" s="65">
        <v>4.53</v>
      </c>
      <c r="BG203" s="65">
        <v>8.5</v>
      </c>
      <c r="BH203" s="65">
        <v>4.6900000000000004</v>
      </c>
      <c r="BI203" s="65">
        <v>5.0999999999999996</v>
      </c>
      <c r="BJ203" s="65">
        <v>4.83</v>
      </c>
      <c r="BK203" s="65">
        <v>5.37</v>
      </c>
      <c r="BL203" s="65">
        <v>6.13</v>
      </c>
      <c r="BM203" s="65">
        <v>6.41</v>
      </c>
      <c r="BN203" s="65">
        <v>6.23</v>
      </c>
      <c r="BO203" s="65">
        <v>7.37</v>
      </c>
      <c r="BP203" s="65">
        <v>6.42</v>
      </c>
      <c r="BQ203" s="65">
        <v>7.28</v>
      </c>
      <c r="BR203" s="65">
        <v>7.08</v>
      </c>
      <c r="BS203" s="65">
        <v>7.37</v>
      </c>
      <c r="BT203" s="65">
        <v>7.51</v>
      </c>
      <c r="BU203" s="65">
        <v>7.47</v>
      </c>
      <c r="BV203" s="65">
        <v>7.49</v>
      </c>
      <c r="BW203" s="65">
        <v>6.6669045271993612</v>
      </c>
      <c r="BX203" s="65">
        <v>2.63</v>
      </c>
      <c r="BY203" s="65">
        <v>0.41</v>
      </c>
      <c r="BZ203" s="65">
        <v>0.44</v>
      </c>
      <c r="CA203" s="65">
        <v>6.51</v>
      </c>
      <c r="CB203" s="65">
        <v>7.1519674974589238</v>
      </c>
      <c r="CC203" s="65">
        <v>7.07</v>
      </c>
      <c r="CD203" s="65">
        <v>7.620412833262435</v>
      </c>
      <c r="CE203" s="65">
        <v>12.5</v>
      </c>
      <c r="CF203" s="65">
        <v>0.34</v>
      </c>
      <c r="CG203" s="65">
        <v>11.33</v>
      </c>
      <c r="CH203" s="65">
        <v>41</v>
      </c>
      <c r="CI203" s="65">
        <v>28.33</v>
      </c>
      <c r="CJ203" s="65">
        <v>2.77</v>
      </c>
      <c r="CK203" s="65">
        <v>5.92</v>
      </c>
      <c r="CL203" s="65">
        <v>0.96</v>
      </c>
      <c r="CM203" s="65">
        <v>12.12</v>
      </c>
      <c r="CN203" s="65">
        <v>23.83</v>
      </c>
      <c r="CO203" s="65">
        <v>5.21</v>
      </c>
      <c r="CP203" s="65">
        <v>4.25</v>
      </c>
      <c r="CQ203" s="65">
        <v>2.75</v>
      </c>
      <c r="CR203" s="65">
        <v>1.9637276785714279</v>
      </c>
      <c r="CS203" s="65">
        <v>0.28999999999999998</v>
      </c>
      <c r="CT203" s="65">
        <v>0.26</v>
      </c>
      <c r="CU203" s="65">
        <v>0.57999999999999996</v>
      </c>
      <c r="CV203" s="65">
        <v>0.2</v>
      </c>
      <c r="CW203" s="65">
        <v>0.4</v>
      </c>
      <c r="CX203" s="65">
        <v>0.42</v>
      </c>
      <c r="CY203" s="65">
        <v>0.71</v>
      </c>
      <c r="CZ203" s="65">
        <v>1.1499999999999999</v>
      </c>
      <c r="DA203" s="65">
        <v>0.64</v>
      </c>
      <c r="DB203" s="65">
        <v>11.93</v>
      </c>
      <c r="DC203" s="65">
        <v>1.0900000000000001</v>
      </c>
      <c r="DD203" s="65">
        <v>6.6</v>
      </c>
      <c r="DE203" s="65">
        <v>1.56</v>
      </c>
      <c r="DF203" s="65">
        <v>7.5</v>
      </c>
      <c r="DG203" s="65">
        <v>5.09</v>
      </c>
      <c r="DH203" s="65">
        <v>6.2</v>
      </c>
      <c r="DI203" s="65">
        <v>14.2</v>
      </c>
      <c r="DJ203" s="65">
        <v>6.5</v>
      </c>
      <c r="DK203" s="65">
        <v>10</v>
      </c>
      <c r="DL203" s="65">
        <v>0.96</v>
      </c>
      <c r="DM203" s="65">
        <v>6.85</v>
      </c>
      <c r="DN203" s="65">
        <v>31.9</v>
      </c>
      <c r="DO203" s="42"/>
    </row>
    <row r="204" spans="2:119">
      <c r="B204" s="23"/>
      <c r="C204" s="42">
        <v>99</v>
      </c>
      <c r="D204" s="64">
        <f t="shared" si="5"/>
        <v>99.199399999999997</v>
      </c>
      <c r="E204" s="42">
        <v>1994</v>
      </c>
      <c r="F204" s="65">
        <v>73.584478760110869</v>
      </c>
      <c r="G204" s="65">
        <v>49.23747276688453</v>
      </c>
      <c r="H204" s="65">
        <v>1.1113333333333333</v>
      </c>
      <c r="I204" s="65">
        <v>13.03</v>
      </c>
      <c r="J204" s="65">
        <v>12.2</v>
      </c>
      <c r="K204" s="65">
        <v>21</v>
      </c>
      <c r="L204" s="65">
        <v>14.27</v>
      </c>
      <c r="M204" s="65">
        <v>12</v>
      </c>
      <c r="N204" s="65">
        <v>35</v>
      </c>
      <c r="O204" s="65">
        <v>18.23</v>
      </c>
      <c r="P204" s="65">
        <v>10.1</v>
      </c>
      <c r="Q204" s="65">
        <v>65</v>
      </c>
      <c r="R204" s="65">
        <v>22</v>
      </c>
      <c r="S204" s="65">
        <v>18.149999999999999</v>
      </c>
      <c r="T204" s="65">
        <v>12.2</v>
      </c>
      <c r="U204" s="65">
        <v>25</v>
      </c>
      <c r="V204" s="65">
        <v>16.55</v>
      </c>
      <c r="W204" s="65">
        <v>11.3</v>
      </c>
      <c r="X204" s="66">
        <v>1184</v>
      </c>
      <c r="Y204" s="65">
        <v>11.8</v>
      </c>
      <c r="Z204" s="65">
        <v>10</v>
      </c>
      <c r="AA204" s="65">
        <v>1</v>
      </c>
      <c r="AB204" s="65">
        <v>11.4</v>
      </c>
      <c r="AC204" s="65">
        <v>11</v>
      </c>
      <c r="AD204" s="65">
        <v>0.9</v>
      </c>
      <c r="AE204" s="65">
        <v>10.199999999999999</v>
      </c>
      <c r="AF204" s="65">
        <v>11</v>
      </c>
      <c r="AG204" s="65">
        <v>1</v>
      </c>
      <c r="AH204" s="65">
        <v>11.1</v>
      </c>
      <c r="AI204" s="65">
        <v>12</v>
      </c>
      <c r="AJ204" s="65">
        <v>1</v>
      </c>
      <c r="AK204" s="65">
        <v>19.065480960000002</v>
      </c>
      <c r="AL204" s="65">
        <v>14.571428571428571</v>
      </c>
      <c r="AM204" s="65">
        <v>1.0285714285714287</v>
      </c>
      <c r="AN204" s="65">
        <v>5.69</v>
      </c>
      <c r="AO204" s="65">
        <v>5.16</v>
      </c>
      <c r="AP204" s="65">
        <v>2.91</v>
      </c>
      <c r="AQ204" s="65">
        <v>3.09</v>
      </c>
      <c r="AR204" s="65">
        <v>4.87</v>
      </c>
      <c r="AS204" s="65">
        <v>3.18</v>
      </c>
      <c r="AT204" s="65">
        <v>4.46</v>
      </c>
      <c r="AU204" s="65">
        <v>3.24</v>
      </c>
      <c r="AV204" s="65">
        <v>4.53</v>
      </c>
      <c r="AW204" s="65">
        <v>5.26</v>
      </c>
      <c r="AX204" s="65">
        <v>5.07</v>
      </c>
      <c r="AY204" s="65">
        <v>5.77</v>
      </c>
      <c r="AZ204" s="65">
        <v>6.34</v>
      </c>
      <c r="BA204" s="65">
        <v>7.72</v>
      </c>
      <c r="BB204" s="65"/>
      <c r="BC204" s="65"/>
      <c r="BD204" s="65"/>
      <c r="BE204" s="65">
        <v>4.04</v>
      </c>
      <c r="BF204" s="65">
        <v>4.3600000000000003</v>
      </c>
      <c r="BG204" s="65">
        <v>8.7799999999999994</v>
      </c>
      <c r="BH204" s="65">
        <v>4.6900000000000004</v>
      </c>
      <c r="BI204" s="65">
        <v>5.12</v>
      </c>
      <c r="BJ204" s="65">
        <v>4.93</v>
      </c>
      <c r="BK204" s="65">
        <v>5.34</v>
      </c>
      <c r="BL204" s="65">
        <v>6.1</v>
      </c>
      <c r="BM204" s="65">
        <v>6.33</v>
      </c>
      <c r="BN204" s="65">
        <v>6.27</v>
      </c>
      <c r="BO204" s="65">
        <v>7.19</v>
      </c>
      <c r="BP204" s="65">
        <v>6.41</v>
      </c>
      <c r="BQ204" s="65">
        <v>7.41</v>
      </c>
      <c r="BR204" s="65">
        <v>6.96</v>
      </c>
      <c r="BS204" s="65">
        <v>7.47</v>
      </c>
      <c r="BT204" s="65">
        <v>7.53</v>
      </c>
      <c r="BU204" s="65">
        <v>7.32</v>
      </c>
      <c r="BV204" s="65">
        <v>7.6</v>
      </c>
      <c r="BW204" s="65">
        <v>6.7522958895195684</v>
      </c>
      <c r="BX204" s="65">
        <v>2.79</v>
      </c>
      <c r="BY204" s="65">
        <v>0.41</v>
      </c>
      <c r="BZ204" s="65">
        <v>0.46</v>
      </c>
      <c r="CA204" s="65">
        <v>6.51</v>
      </c>
      <c r="CB204" s="65">
        <v>7.1650983291543779</v>
      </c>
      <c r="CC204" s="65">
        <v>7.17</v>
      </c>
      <c r="CD204" s="65">
        <v>7.7771379918322845</v>
      </c>
      <c r="CE204" s="65">
        <v>12.02</v>
      </c>
      <c r="CF204" s="65">
        <v>0.34</v>
      </c>
      <c r="CG204" s="65">
        <v>8.8699999999999992</v>
      </c>
      <c r="CH204" s="65">
        <v>42.07</v>
      </c>
      <c r="CI204" s="65">
        <v>20.6</v>
      </c>
      <c r="CJ204" s="65">
        <v>2.84</v>
      </c>
      <c r="CK204" s="65">
        <v>5.36</v>
      </c>
      <c r="CL204" s="65">
        <v>0.97</v>
      </c>
      <c r="CM204" s="65">
        <v>13.84</v>
      </c>
      <c r="CN204" s="65">
        <v>25.13</v>
      </c>
      <c r="CO204" s="65">
        <v>5.26</v>
      </c>
      <c r="CP204" s="65">
        <v>4.3600000000000003</v>
      </c>
      <c r="CQ204" s="65">
        <v>2.76</v>
      </c>
      <c r="CR204" s="65">
        <v>2.0145535714285709</v>
      </c>
      <c r="CS204" s="65">
        <v>0.28999999999999998</v>
      </c>
      <c r="CT204" s="65">
        <v>0.27</v>
      </c>
      <c r="CU204" s="65">
        <v>0.56000000000000005</v>
      </c>
      <c r="CV204" s="65">
        <v>0.21</v>
      </c>
      <c r="CW204" s="65">
        <v>0.43</v>
      </c>
      <c r="CX204" s="65">
        <v>0.43</v>
      </c>
      <c r="CY204" s="65">
        <v>0.72</v>
      </c>
      <c r="CZ204" s="65">
        <v>1.07</v>
      </c>
      <c r="DA204" s="65">
        <v>0.76</v>
      </c>
      <c r="DB204" s="65">
        <v>12.15</v>
      </c>
      <c r="DC204" s="65">
        <v>1.0900000000000001</v>
      </c>
      <c r="DD204" s="65">
        <v>6.8</v>
      </c>
      <c r="DE204" s="65">
        <v>1.38</v>
      </c>
      <c r="DF204" s="65">
        <v>6.6</v>
      </c>
      <c r="DG204" s="65">
        <v>5.72</v>
      </c>
      <c r="DH204" s="65">
        <v>5.8</v>
      </c>
      <c r="DI204" s="65">
        <v>14.69</v>
      </c>
      <c r="DJ204" s="65">
        <v>6.2</v>
      </c>
      <c r="DK204" s="65">
        <v>17</v>
      </c>
      <c r="DL204" s="65">
        <v>1.02</v>
      </c>
      <c r="DM204" s="65">
        <v>6.6</v>
      </c>
      <c r="DN204" s="65">
        <v>33.86</v>
      </c>
      <c r="DO204" s="42"/>
    </row>
    <row r="205" spans="2:119">
      <c r="B205" s="23"/>
      <c r="C205" s="42">
        <v>99</v>
      </c>
      <c r="D205" s="64">
        <f t="shared" si="5"/>
        <v>99.1995</v>
      </c>
      <c r="E205" s="42">
        <v>1995</v>
      </c>
      <c r="F205" s="65">
        <v>75.111960395163024</v>
      </c>
      <c r="G205" s="65">
        <v>52.287581699346411</v>
      </c>
      <c r="H205" s="65">
        <v>1.1123333333333334</v>
      </c>
      <c r="I205" s="65">
        <v>13.02</v>
      </c>
      <c r="J205" s="65">
        <v>12.2</v>
      </c>
      <c r="K205" s="65">
        <v>20</v>
      </c>
      <c r="L205" s="65">
        <v>14.27</v>
      </c>
      <c r="M205" s="65">
        <v>11.9</v>
      </c>
      <c r="N205" s="65">
        <v>36</v>
      </c>
      <c r="O205" s="65">
        <v>17.79</v>
      </c>
      <c r="P205" s="65">
        <v>12.4</v>
      </c>
      <c r="Q205" s="65">
        <v>62</v>
      </c>
      <c r="R205" s="65">
        <v>21</v>
      </c>
      <c r="S205" s="65">
        <v>17.649999999999999</v>
      </c>
      <c r="T205" s="65">
        <v>12.2</v>
      </c>
      <c r="U205" s="65">
        <v>25</v>
      </c>
      <c r="V205" s="65">
        <v>16.52</v>
      </c>
      <c r="W205" s="65">
        <v>11.15</v>
      </c>
      <c r="X205" s="66">
        <v>1072</v>
      </c>
      <c r="Y205" s="65">
        <v>12.1</v>
      </c>
      <c r="Z205" s="65">
        <v>12</v>
      </c>
      <c r="AA205" s="65">
        <v>0.9</v>
      </c>
      <c r="AB205" s="65">
        <v>11.7</v>
      </c>
      <c r="AC205" s="65">
        <v>12</v>
      </c>
      <c r="AD205" s="65">
        <v>0.9</v>
      </c>
      <c r="AE205" s="65">
        <v>10.8</v>
      </c>
      <c r="AF205" s="65">
        <v>15</v>
      </c>
      <c r="AG205" s="65">
        <v>1.1000000000000001</v>
      </c>
      <c r="AH205" s="65">
        <v>11.4</v>
      </c>
      <c r="AI205" s="65">
        <v>14</v>
      </c>
      <c r="AJ205" s="65">
        <v>1</v>
      </c>
      <c r="AK205" s="65">
        <v>19.277900800000005</v>
      </c>
      <c r="AL205" s="65">
        <v>14.571428571428571</v>
      </c>
      <c r="AM205" s="65">
        <v>1.0285714285714287</v>
      </c>
      <c r="AN205" s="65">
        <v>6.08</v>
      </c>
      <c r="AO205" s="65">
        <v>5.31</v>
      </c>
      <c r="AP205" s="65">
        <v>2.93</v>
      </c>
      <c r="AQ205" s="65">
        <v>3.09</v>
      </c>
      <c r="AR205" s="65">
        <v>5.09</v>
      </c>
      <c r="AS205" s="65">
        <v>3.25</v>
      </c>
      <c r="AT205" s="65">
        <v>3.89</v>
      </c>
      <c r="AU205" s="65">
        <v>3.22</v>
      </c>
      <c r="AV205" s="65">
        <v>3.81</v>
      </c>
      <c r="AW205" s="65">
        <v>5.6</v>
      </c>
      <c r="AX205" s="65">
        <v>5.58</v>
      </c>
      <c r="AY205" s="65">
        <v>5.74</v>
      </c>
      <c r="AZ205" s="65">
        <v>6.76</v>
      </c>
      <c r="BA205" s="65">
        <v>8.24</v>
      </c>
      <c r="BB205" s="65"/>
      <c r="BC205" s="65"/>
      <c r="BD205" s="65"/>
      <c r="BE205" s="65">
        <v>4.21</v>
      </c>
      <c r="BF205" s="65">
        <v>4.13</v>
      </c>
      <c r="BG205" s="65">
        <v>8.99</v>
      </c>
      <c r="BH205" s="65">
        <v>4.55</v>
      </c>
      <c r="BI205" s="65">
        <v>5.17</v>
      </c>
      <c r="BJ205" s="65">
        <v>4.91</v>
      </c>
      <c r="BK205" s="65">
        <v>5.52</v>
      </c>
      <c r="BL205" s="65">
        <v>6.4</v>
      </c>
      <c r="BM205" s="65">
        <v>6.81</v>
      </c>
      <c r="BN205" s="65">
        <v>6.69</v>
      </c>
      <c r="BO205" s="65">
        <v>7.93</v>
      </c>
      <c r="BP205" s="65">
        <v>7.24</v>
      </c>
      <c r="BQ205" s="65">
        <v>8.31</v>
      </c>
      <c r="BR205" s="65">
        <v>7.7</v>
      </c>
      <c r="BS205" s="65">
        <v>8.39</v>
      </c>
      <c r="BT205" s="65">
        <v>8.61</v>
      </c>
      <c r="BU205" s="65">
        <v>7.28</v>
      </c>
      <c r="BV205" s="65">
        <v>7.74</v>
      </c>
      <c r="BW205" s="65">
        <v>6.8641803924298586</v>
      </c>
      <c r="BX205" s="65">
        <v>2.58</v>
      </c>
      <c r="BY205" s="65">
        <v>0.43</v>
      </c>
      <c r="BZ205" s="65">
        <v>0.46</v>
      </c>
      <c r="CA205" s="65">
        <v>6.63</v>
      </c>
      <c r="CB205" s="65">
        <v>7.2987364775343675</v>
      </c>
      <c r="CC205" s="65">
        <v>7.18</v>
      </c>
      <c r="CD205" s="65">
        <v>7.8797371404204064</v>
      </c>
      <c r="CE205" s="65">
        <v>12.35</v>
      </c>
      <c r="CF205" s="65">
        <v>0.33</v>
      </c>
      <c r="CG205" s="65" t="s">
        <v>202</v>
      </c>
      <c r="CH205" s="65">
        <v>47.5</v>
      </c>
      <c r="CI205" s="65">
        <v>23.425000000000001</v>
      </c>
      <c r="CJ205" s="65">
        <v>2.67</v>
      </c>
      <c r="CK205" s="65">
        <v>4.8499999999999996</v>
      </c>
      <c r="CL205" s="65">
        <v>0.97</v>
      </c>
      <c r="CM205" s="65">
        <v>14.81</v>
      </c>
      <c r="CN205" s="65">
        <v>24.09</v>
      </c>
      <c r="CO205" s="65">
        <v>5.17</v>
      </c>
      <c r="CP205" s="65">
        <v>4.29</v>
      </c>
      <c r="CQ205" s="65">
        <v>2.67</v>
      </c>
      <c r="CR205" s="65">
        <v>1.9822098214285711</v>
      </c>
      <c r="CS205" s="65">
        <v>0.3</v>
      </c>
      <c r="CT205" s="65">
        <v>0.28000000000000003</v>
      </c>
      <c r="CU205" s="65">
        <v>0.49</v>
      </c>
      <c r="CV205" s="65">
        <v>0.2</v>
      </c>
      <c r="CW205" s="65">
        <v>0.4</v>
      </c>
      <c r="CX205" s="65">
        <v>0.45</v>
      </c>
      <c r="CY205" s="65">
        <v>0.69</v>
      </c>
      <c r="CZ205" s="65">
        <v>1.08</v>
      </c>
      <c r="DA205" s="65">
        <v>0.69</v>
      </c>
      <c r="DB205" s="65">
        <v>11.86</v>
      </c>
      <c r="DC205" s="65">
        <v>1.08</v>
      </c>
      <c r="DD205" s="65">
        <v>6.6</v>
      </c>
      <c r="DE205" s="65">
        <v>1.68</v>
      </c>
      <c r="DF205" s="65">
        <v>9</v>
      </c>
      <c r="DG205" s="65">
        <v>5.77</v>
      </c>
      <c r="DH205" s="65">
        <v>7.3</v>
      </c>
      <c r="DI205" s="65">
        <v>15.01</v>
      </c>
      <c r="DJ205" s="65">
        <v>6.3</v>
      </c>
      <c r="DK205" s="65">
        <v>11</v>
      </c>
      <c r="DL205" s="65">
        <v>1.02</v>
      </c>
      <c r="DM205" s="65">
        <v>6.47</v>
      </c>
      <c r="DN205" s="65">
        <v>33.31</v>
      </c>
      <c r="DO205" s="42"/>
    </row>
    <row r="206" spans="2:119">
      <c r="B206" s="23"/>
      <c r="C206" s="42">
        <v>99</v>
      </c>
      <c r="D206" s="64">
        <f t="shared" si="5"/>
        <v>99.199600000000004</v>
      </c>
      <c r="E206" s="42">
        <v>1996</v>
      </c>
      <c r="F206" s="65">
        <v>76.71051628436588</v>
      </c>
      <c r="G206" s="65">
        <v>54.466230936819173</v>
      </c>
      <c r="H206" s="65">
        <v>1.2318333333333331</v>
      </c>
      <c r="I206" s="65">
        <v>13.32</v>
      </c>
      <c r="J206" s="65">
        <v>12.4</v>
      </c>
      <c r="K206" s="65">
        <v>20</v>
      </c>
      <c r="L206" s="65">
        <v>14.21</v>
      </c>
      <c r="M206" s="65">
        <v>12.3</v>
      </c>
      <c r="N206" s="65">
        <v>36</v>
      </c>
      <c r="O206" s="65">
        <v>18.77</v>
      </c>
      <c r="P206" s="65">
        <v>12.6</v>
      </c>
      <c r="Q206" s="65">
        <v>63</v>
      </c>
      <c r="R206" s="65">
        <v>23</v>
      </c>
      <c r="S206" s="65">
        <v>18.54</v>
      </c>
      <c r="T206" s="65">
        <v>12.7</v>
      </c>
      <c r="U206" s="65">
        <v>24</v>
      </c>
      <c r="V206" s="65">
        <v>17.100000000000001</v>
      </c>
      <c r="W206" s="65">
        <v>11</v>
      </c>
      <c r="X206" s="66">
        <v>960</v>
      </c>
      <c r="Y206" s="65">
        <v>12.2</v>
      </c>
      <c r="Z206" s="65">
        <v>12</v>
      </c>
      <c r="AA206" s="65">
        <v>1.1000000000000001</v>
      </c>
      <c r="AB206" s="65">
        <v>11.9</v>
      </c>
      <c r="AC206" s="65">
        <v>12</v>
      </c>
      <c r="AD206" s="65">
        <v>1.1000000000000001</v>
      </c>
      <c r="AE206" s="65">
        <v>10.9</v>
      </c>
      <c r="AF206" s="65">
        <v>14</v>
      </c>
      <c r="AG206" s="65">
        <v>1.4</v>
      </c>
      <c r="AH206" s="65">
        <v>11.6</v>
      </c>
      <c r="AI206" s="65">
        <v>14</v>
      </c>
      <c r="AJ206" s="65">
        <v>1.4</v>
      </c>
      <c r="AK206" s="65">
        <v>18.931584000000004</v>
      </c>
      <c r="AL206" s="65">
        <v>14.571428571428571</v>
      </c>
      <c r="AM206" s="65">
        <v>1.0285714285714287</v>
      </c>
      <c r="AN206" s="65">
        <v>5.78</v>
      </c>
      <c r="AO206" s="65">
        <v>5.74</v>
      </c>
      <c r="AP206" s="65">
        <v>3.02</v>
      </c>
      <c r="AQ206" s="65">
        <v>3.14</v>
      </c>
      <c r="AR206" s="65">
        <v>5.56</v>
      </c>
      <c r="AS206" s="65">
        <v>3.32</v>
      </c>
      <c r="AT206" s="65">
        <v>4.2</v>
      </c>
      <c r="AU206" s="65">
        <v>3.34</v>
      </c>
      <c r="AV206" s="65">
        <v>4.2</v>
      </c>
      <c r="AW206" s="65">
        <v>5.46</v>
      </c>
      <c r="AX206" s="65">
        <v>5.42</v>
      </c>
      <c r="AY206" s="65">
        <v>6.02</v>
      </c>
      <c r="AZ206" s="65">
        <v>7.21</v>
      </c>
      <c r="BA206" s="65">
        <v>8.24</v>
      </c>
      <c r="BB206" s="65"/>
      <c r="BC206" s="65"/>
      <c r="BD206" s="65"/>
      <c r="BE206" s="65">
        <v>4.17</v>
      </c>
      <c r="BF206" s="65">
        <v>4.34</v>
      </c>
      <c r="BG206" s="65">
        <v>8.23</v>
      </c>
      <c r="BH206" s="65">
        <v>4.7</v>
      </c>
      <c r="BI206" s="65">
        <v>5.33</v>
      </c>
      <c r="BJ206" s="65">
        <v>4.9800000000000004</v>
      </c>
      <c r="BK206" s="65">
        <v>5.71</v>
      </c>
      <c r="BL206" s="65">
        <v>6.65</v>
      </c>
      <c r="BM206" s="65">
        <v>7.19</v>
      </c>
      <c r="BN206" s="65">
        <v>6.97</v>
      </c>
      <c r="BO206" s="65">
        <v>8.5</v>
      </c>
      <c r="BP206" s="65">
        <v>7.29</v>
      </c>
      <c r="BQ206" s="65">
        <v>9.26</v>
      </c>
      <c r="BR206" s="65">
        <v>8.06</v>
      </c>
      <c r="BS206" s="65">
        <v>8.44</v>
      </c>
      <c r="BT206" s="65">
        <v>8.8699999999999992</v>
      </c>
      <c r="BU206" s="65">
        <v>7.53</v>
      </c>
      <c r="BV206" s="65">
        <v>7.97</v>
      </c>
      <c r="BW206" s="65">
        <v>7.1081670922322289</v>
      </c>
      <c r="BX206" s="65">
        <v>2.64</v>
      </c>
      <c r="BY206" s="65">
        <v>0.43</v>
      </c>
      <c r="BZ206" s="65">
        <v>0.48</v>
      </c>
      <c r="CA206" s="65">
        <v>6.7</v>
      </c>
      <c r="CB206" s="65">
        <v>7.3457999263324485</v>
      </c>
      <c r="CC206" s="65">
        <v>7.32</v>
      </c>
      <c r="CD206" s="65">
        <v>8.0771022114192572</v>
      </c>
      <c r="CE206" s="65">
        <v>12.63</v>
      </c>
      <c r="CF206" s="65">
        <v>0.36</v>
      </c>
      <c r="CG206" s="65" t="s">
        <v>202</v>
      </c>
      <c r="CH206" s="65">
        <v>52.14</v>
      </c>
      <c r="CI206" s="65">
        <v>26.25</v>
      </c>
      <c r="CJ206" s="65">
        <v>2.68</v>
      </c>
      <c r="CK206" s="65">
        <v>5.54</v>
      </c>
      <c r="CL206" s="65">
        <v>1.08</v>
      </c>
      <c r="CM206" s="65">
        <v>13.53</v>
      </c>
      <c r="CN206" s="65">
        <v>23.78</v>
      </c>
      <c r="CO206" s="65">
        <v>4.88</v>
      </c>
      <c r="CP206" s="65">
        <v>4.42</v>
      </c>
      <c r="CQ206" s="65">
        <v>2.94</v>
      </c>
      <c r="CR206" s="65">
        <v>2.0422767857142854</v>
      </c>
      <c r="CS206" s="65">
        <v>0.28999999999999998</v>
      </c>
      <c r="CT206" s="65">
        <v>0.28999999999999998</v>
      </c>
      <c r="CU206" s="65">
        <v>0.75</v>
      </c>
      <c r="CV206" s="65">
        <v>0.21</v>
      </c>
      <c r="CW206" s="65">
        <v>0.44</v>
      </c>
      <c r="CX206" s="65">
        <v>0.46</v>
      </c>
      <c r="CY206" s="65">
        <v>0.72</v>
      </c>
      <c r="CZ206" s="65">
        <v>1.18</v>
      </c>
      <c r="DA206" s="65">
        <v>0.72</v>
      </c>
      <c r="DB206" s="65">
        <v>13.36</v>
      </c>
      <c r="DC206" s="65">
        <v>1.01</v>
      </c>
      <c r="DD206" s="65">
        <v>6.5</v>
      </c>
      <c r="DE206" s="65">
        <v>1.59</v>
      </c>
      <c r="DF206" s="65">
        <v>7</v>
      </c>
      <c r="DG206" s="65">
        <v>5.89</v>
      </c>
      <c r="DH206" s="65">
        <v>5.0999999999999996</v>
      </c>
      <c r="DI206" s="65">
        <v>16.11</v>
      </c>
      <c r="DJ206" s="65">
        <v>6.8</v>
      </c>
      <c r="DK206" s="65">
        <v>14</v>
      </c>
      <c r="DL206" s="65">
        <v>0.81</v>
      </c>
      <c r="DM206" s="65">
        <v>7.2</v>
      </c>
      <c r="DN206" s="65">
        <v>34.39</v>
      </c>
      <c r="DO206" s="42"/>
    </row>
    <row r="207" spans="2:119">
      <c r="B207" s="23"/>
      <c r="C207" s="42">
        <v>99</v>
      </c>
      <c r="D207" s="64">
        <f t="shared" si="5"/>
        <v>99.199700000000007</v>
      </c>
      <c r="E207" s="42">
        <v>1997</v>
      </c>
      <c r="F207" s="65">
        <v>78.034612423976384</v>
      </c>
      <c r="G207" s="65">
        <v>55.846042120551921</v>
      </c>
      <c r="H207" s="65">
        <v>1.1761666666666666</v>
      </c>
      <c r="I207" s="65">
        <v>13.33</v>
      </c>
      <c r="J207" s="65">
        <v>12.6</v>
      </c>
      <c r="K207" s="65">
        <v>21</v>
      </c>
      <c r="L207" s="65">
        <v>14.35</v>
      </c>
      <c r="M207" s="65">
        <v>12.5</v>
      </c>
      <c r="N207" s="65">
        <v>37</v>
      </c>
      <c r="O207" s="65">
        <v>18.72</v>
      </c>
      <c r="P207" s="65">
        <v>12.3</v>
      </c>
      <c r="Q207" s="65">
        <v>66</v>
      </c>
      <c r="R207" s="65">
        <v>23</v>
      </c>
      <c r="S207" s="65">
        <v>18.68</v>
      </c>
      <c r="T207" s="65">
        <v>12.4</v>
      </c>
      <c r="U207" s="65">
        <v>26</v>
      </c>
      <c r="V207" s="65">
        <v>17.690000000000001</v>
      </c>
      <c r="W207" s="65">
        <v>11.6</v>
      </c>
      <c r="X207" s="66">
        <v>580</v>
      </c>
      <c r="Y207" s="65">
        <v>12.4</v>
      </c>
      <c r="Z207" s="65">
        <v>12</v>
      </c>
      <c r="AA207" s="65">
        <v>1.5</v>
      </c>
      <c r="AB207" s="65">
        <v>11.9</v>
      </c>
      <c r="AC207" s="65">
        <v>12</v>
      </c>
      <c r="AD207" s="65">
        <v>1.1000000000000001</v>
      </c>
      <c r="AE207" s="65">
        <v>10.8</v>
      </c>
      <c r="AF207" s="65">
        <v>13</v>
      </c>
      <c r="AG207" s="65">
        <v>1.1000000000000001</v>
      </c>
      <c r="AH207" s="65">
        <v>11.6</v>
      </c>
      <c r="AI207" s="65">
        <v>12</v>
      </c>
      <c r="AJ207" s="65">
        <v>1.3</v>
      </c>
      <c r="AK207" s="65">
        <v>18.776320000000002</v>
      </c>
      <c r="AL207" s="65">
        <v>14.571428571428571</v>
      </c>
      <c r="AM207" s="65">
        <v>1.0285714285714287</v>
      </c>
      <c r="AN207" s="65">
        <v>5.91</v>
      </c>
      <c r="AO207" s="65">
        <v>5.96</v>
      </c>
      <c r="AP207" s="65">
        <v>3.06</v>
      </c>
      <c r="AQ207" s="65">
        <v>3.19</v>
      </c>
      <c r="AR207" s="65">
        <v>5.24</v>
      </c>
      <c r="AS207" s="65">
        <v>3.28</v>
      </c>
      <c r="AT207" s="65">
        <v>3.3</v>
      </c>
      <c r="AU207" s="65">
        <v>3.3</v>
      </c>
      <c r="AV207" s="65">
        <v>3.91</v>
      </c>
      <c r="AW207" s="65">
        <v>5.53</v>
      </c>
      <c r="AX207" s="65">
        <v>5.05</v>
      </c>
      <c r="AY207" s="65">
        <v>6.17</v>
      </c>
      <c r="AZ207" s="65">
        <v>6.7</v>
      </c>
      <c r="BA207" s="65">
        <v>8.76</v>
      </c>
      <c r="BB207" s="65"/>
      <c r="BC207" s="65"/>
      <c r="BD207" s="65"/>
      <c r="BE207" s="65">
        <v>4.6500000000000004</v>
      </c>
      <c r="BF207" s="65">
        <v>4.79</v>
      </c>
      <c r="BG207" s="65">
        <v>8.9499999999999993</v>
      </c>
      <c r="BH207" s="65">
        <v>4.74</v>
      </c>
      <c r="BI207" s="65">
        <v>5.33</v>
      </c>
      <c r="BJ207" s="65">
        <v>4.8600000000000003</v>
      </c>
      <c r="BK207" s="65">
        <v>5.94</v>
      </c>
      <c r="BL207" s="65">
        <v>6.82</v>
      </c>
      <c r="BM207" s="65">
        <v>7.28</v>
      </c>
      <c r="BN207" s="65">
        <v>7.06</v>
      </c>
      <c r="BO207" s="65">
        <v>8.27</v>
      </c>
      <c r="BP207" s="65">
        <v>7.42</v>
      </c>
      <c r="BQ207" s="65">
        <v>8.8800000000000008</v>
      </c>
      <c r="BR207" s="65">
        <v>8.1199999999999992</v>
      </c>
      <c r="BS207" s="65">
        <v>8.4600000000000009</v>
      </c>
      <c r="BT207" s="65">
        <v>8.8800000000000008</v>
      </c>
      <c r="BU207" s="65">
        <v>7.67</v>
      </c>
      <c r="BV207" s="65">
        <v>8</v>
      </c>
      <c r="BW207" s="65">
        <v>7.1351221781578866</v>
      </c>
      <c r="BX207" s="65">
        <v>2.72</v>
      </c>
      <c r="BY207" s="65">
        <v>0.51</v>
      </c>
      <c r="BZ207" s="65">
        <v>0.5</v>
      </c>
      <c r="CA207" s="65">
        <v>6.82</v>
      </c>
      <c r="CB207" s="65">
        <v>7.4017736486486498</v>
      </c>
      <c r="CC207" s="65">
        <v>7.3</v>
      </c>
      <c r="CD207" s="65">
        <v>8.0892942743009328</v>
      </c>
      <c r="CE207" s="65">
        <v>11.5</v>
      </c>
      <c r="CF207" s="65">
        <v>0.43</v>
      </c>
      <c r="CG207" s="65" t="s">
        <v>202</v>
      </c>
      <c r="CH207" s="65">
        <v>47.86</v>
      </c>
      <c r="CI207" s="65" t="s">
        <v>202</v>
      </c>
      <c r="CJ207" s="65">
        <v>2.74</v>
      </c>
      <c r="CK207" s="65">
        <v>6.19</v>
      </c>
      <c r="CL207" s="65">
        <v>1.02</v>
      </c>
      <c r="CM207" s="65">
        <v>12.63</v>
      </c>
      <c r="CN207" s="65">
        <v>23.26</v>
      </c>
      <c r="CO207" s="65">
        <v>5.27</v>
      </c>
      <c r="CP207" s="65">
        <v>4.54</v>
      </c>
      <c r="CQ207" s="65">
        <v>3</v>
      </c>
      <c r="CR207" s="65">
        <v>2.0977232142857138</v>
      </c>
      <c r="CS207" s="65">
        <v>0.28999999999999998</v>
      </c>
      <c r="CT207" s="65">
        <v>0.28000000000000003</v>
      </c>
      <c r="CU207" s="65">
        <v>0.65500000000000003</v>
      </c>
      <c r="CV207" s="65">
        <v>0.22</v>
      </c>
      <c r="CW207" s="65">
        <v>0.42</v>
      </c>
      <c r="CX207" s="65">
        <v>0.44</v>
      </c>
      <c r="CY207" s="65">
        <v>0.67</v>
      </c>
      <c r="CZ207" s="65">
        <v>0.95</v>
      </c>
      <c r="DA207" s="65">
        <v>0.73</v>
      </c>
      <c r="DB207" s="65">
        <v>12.92</v>
      </c>
      <c r="DC207" s="65">
        <v>1.17</v>
      </c>
      <c r="DD207" s="65">
        <v>6.6</v>
      </c>
      <c r="DE207" s="65">
        <v>1.57</v>
      </c>
      <c r="DF207" s="65">
        <v>6.5</v>
      </c>
      <c r="DG207" s="65">
        <v>6.69</v>
      </c>
      <c r="DH207" s="65">
        <v>8.1999999999999993</v>
      </c>
      <c r="DI207" s="65">
        <v>15.96</v>
      </c>
      <c r="DJ207" s="65">
        <v>5.7</v>
      </c>
      <c r="DK207" s="65">
        <v>10.4</v>
      </c>
      <c r="DL207" s="65">
        <v>0.87</v>
      </c>
      <c r="DM207" s="65">
        <v>7.21</v>
      </c>
      <c r="DN207" s="65">
        <v>41.96</v>
      </c>
      <c r="DO207" s="42"/>
    </row>
    <row r="208" spans="2:119">
      <c r="B208" s="71"/>
      <c r="C208" s="42">
        <v>99</v>
      </c>
      <c r="D208" s="64">
        <f t="shared" si="5"/>
        <v>99.199799999999996</v>
      </c>
      <c r="E208" s="42">
        <v>1998</v>
      </c>
      <c r="F208" s="65">
        <v>78.633701984914566</v>
      </c>
      <c r="G208" s="65">
        <v>57.62527233115469</v>
      </c>
      <c r="H208" s="65">
        <v>1.0395000000000001</v>
      </c>
      <c r="I208" s="65">
        <v>13.32</v>
      </c>
      <c r="J208" s="65">
        <v>12.6</v>
      </c>
      <c r="K208" s="65">
        <v>21</v>
      </c>
      <c r="L208" s="65">
        <v>14.42</v>
      </c>
      <c r="M208" s="65">
        <v>12.4</v>
      </c>
      <c r="N208" s="65">
        <v>37</v>
      </c>
      <c r="O208" s="65">
        <v>18.96</v>
      </c>
      <c r="P208" s="65">
        <v>12.7</v>
      </c>
      <c r="Q208" s="65">
        <v>59</v>
      </c>
      <c r="R208" s="65">
        <v>23</v>
      </c>
      <c r="S208" s="65">
        <v>18.850000000000001</v>
      </c>
      <c r="T208" s="65">
        <v>12.8</v>
      </c>
      <c r="U208" s="65">
        <v>27</v>
      </c>
      <c r="V208" s="65">
        <v>16.940000000000001</v>
      </c>
      <c r="W208" s="65">
        <v>11.9</v>
      </c>
      <c r="X208" s="66">
        <v>1180</v>
      </c>
      <c r="Y208" s="65">
        <v>12.3</v>
      </c>
      <c r="Z208" s="65">
        <v>13</v>
      </c>
      <c r="AA208" s="65">
        <v>1</v>
      </c>
      <c r="AB208" s="65">
        <v>12.1</v>
      </c>
      <c r="AC208" s="65">
        <v>14</v>
      </c>
      <c r="AD208" s="65">
        <v>0.9</v>
      </c>
      <c r="AE208" s="65">
        <v>11</v>
      </c>
      <c r="AF208" s="65">
        <v>15</v>
      </c>
      <c r="AG208" s="65">
        <v>1</v>
      </c>
      <c r="AH208" s="65">
        <v>11.6</v>
      </c>
      <c r="AI208" s="65">
        <v>15</v>
      </c>
      <c r="AJ208" s="65">
        <v>1</v>
      </c>
      <c r="AK208" s="65">
        <v>19.013600000000004</v>
      </c>
      <c r="AL208" s="65">
        <v>14.571428571428571</v>
      </c>
      <c r="AM208" s="65">
        <v>1.0285714285714287</v>
      </c>
      <c r="AN208" s="65">
        <v>6.43</v>
      </c>
      <c r="AO208" s="65">
        <v>6.11</v>
      </c>
      <c r="AP208" s="65">
        <v>3.12</v>
      </c>
      <c r="AQ208" s="65">
        <v>3.29</v>
      </c>
      <c r="AR208" s="65">
        <v>5.59</v>
      </c>
      <c r="AS208" s="65">
        <v>3.39</v>
      </c>
      <c r="AT208" s="65">
        <v>4.1100000000000003</v>
      </c>
      <c r="AU208" s="65">
        <v>3.41</v>
      </c>
      <c r="AV208" s="65">
        <v>4.1100000000000003</v>
      </c>
      <c r="AW208" s="65">
        <v>5.79</v>
      </c>
      <c r="AX208" s="65">
        <v>5.6</v>
      </c>
      <c r="AY208" s="65">
        <v>6.16</v>
      </c>
      <c r="AZ208" s="65">
        <v>6.96</v>
      </c>
      <c r="BA208" s="65">
        <v>8.61</v>
      </c>
      <c r="BB208" s="65"/>
      <c r="BC208" s="65"/>
      <c r="BD208" s="65"/>
      <c r="BE208" s="65">
        <v>4.7300000000000004</v>
      </c>
      <c r="BF208" s="65">
        <v>4.6100000000000003</v>
      </c>
      <c r="BG208" s="65">
        <v>9.1</v>
      </c>
      <c r="BH208" s="65">
        <v>5.08</v>
      </c>
      <c r="BI208" s="65">
        <v>5.42</v>
      </c>
      <c r="BJ208" s="65">
        <v>5.0199999999999996</v>
      </c>
      <c r="BK208" s="65">
        <v>6.07</v>
      </c>
      <c r="BL208" s="65">
        <v>7.08</v>
      </c>
      <c r="BM208" s="65">
        <v>7.36</v>
      </c>
      <c r="BN208" s="65">
        <v>7.38</v>
      </c>
      <c r="BO208" s="65">
        <v>7.82</v>
      </c>
      <c r="BP208" s="65">
        <v>7.41</v>
      </c>
      <c r="BQ208" s="65">
        <v>8.91</v>
      </c>
      <c r="BR208" s="65">
        <v>8.6999999999999993</v>
      </c>
      <c r="BS208" s="65">
        <v>8.65</v>
      </c>
      <c r="BT208" s="65">
        <v>9.2899999999999991</v>
      </c>
      <c r="BU208" s="65">
        <v>7.7</v>
      </c>
      <c r="BV208" s="65">
        <v>8.09</v>
      </c>
      <c r="BW208" s="65">
        <v>7.2104665400042212</v>
      </c>
      <c r="BX208" s="65">
        <v>2.75</v>
      </c>
      <c r="BY208" s="65">
        <v>0.49</v>
      </c>
      <c r="BZ208" s="65">
        <v>0.49</v>
      </c>
      <c r="CA208" s="65">
        <v>6.92</v>
      </c>
      <c r="CB208" s="65">
        <v>7.68</v>
      </c>
      <c r="CC208" s="65">
        <v>7.68</v>
      </c>
      <c r="CD208" s="65">
        <v>7.68</v>
      </c>
      <c r="CE208" s="65">
        <v>11.5</v>
      </c>
      <c r="CF208" s="65">
        <v>0.38</v>
      </c>
      <c r="CG208" s="65" t="s">
        <v>202</v>
      </c>
      <c r="CH208" s="65">
        <v>50</v>
      </c>
      <c r="CI208" s="65" t="s">
        <v>202</v>
      </c>
      <c r="CJ208" s="65">
        <v>2.61</v>
      </c>
      <c r="CK208" s="65">
        <v>4.99</v>
      </c>
      <c r="CL208" s="65">
        <v>1.01</v>
      </c>
      <c r="CM208" s="65">
        <v>13.59</v>
      </c>
      <c r="CN208" s="65">
        <v>23.04</v>
      </c>
      <c r="CO208" s="65">
        <v>4.96</v>
      </c>
      <c r="CP208" s="65">
        <v>4.46</v>
      </c>
      <c r="CQ208" s="65">
        <v>5</v>
      </c>
      <c r="CR208" s="65">
        <v>2.0607589285714281</v>
      </c>
      <c r="CS208" s="65">
        <v>0.33</v>
      </c>
      <c r="CT208" s="65">
        <v>0.3</v>
      </c>
      <c r="CU208" s="65">
        <v>0.56000000000000005</v>
      </c>
      <c r="CV208" s="65">
        <v>0.22</v>
      </c>
      <c r="CW208" s="65">
        <v>0.44</v>
      </c>
      <c r="CX208" s="65">
        <v>0.49</v>
      </c>
      <c r="CY208" s="65">
        <v>0.77</v>
      </c>
      <c r="CZ208" s="65">
        <v>0.99</v>
      </c>
      <c r="DA208" s="65">
        <v>0.76</v>
      </c>
      <c r="DB208" s="65">
        <v>12.64</v>
      </c>
      <c r="DC208" s="65">
        <v>1.17</v>
      </c>
      <c r="DD208" s="65">
        <v>7.3</v>
      </c>
      <c r="DE208" s="65">
        <v>1.5</v>
      </c>
      <c r="DF208" s="65">
        <v>9</v>
      </c>
      <c r="DG208" s="65">
        <v>6.59</v>
      </c>
      <c r="DH208" s="65">
        <v>8.9</v>
      </c>
      <c r="DI208" s="65">
        <v>15.19</v>
      </c>
      <c r="DJ208" s="65">
        <v>7.1</v>
      </c>
      <c r="DK208" s="65">
        <v>12.3</v>
      </c>
      <c r="DL208" s="65">
        <v>0.78</v>
      </c>
      <c r="DM208" s="65">
        <v>7.68</v>
      </c>
      <c r="DN208" s="65">
        <v>44</v>
      </c>
      <c r="DO208" s="67"/>
    </row>
    <row r="209" spans="2:119">
      <c r="B209" s="71"/>
      <c r="C209" s="42">
        <v>99</v>
      </c>
      <c r="D209" s="64">
        <f t="shared" si="5"/>
        <v>99.1999</v>
      </c>
      <c r="E209" s="42">
        <v>1999</v>
      </c>
      <c r="F209" s="65">
        <v>79.789334926970596</v>
      </c>
      <c r="G209" s="65">
        <v>58.968772694262896</v>
      </c>
      <c r="H209" s="65">
        <v>1.1225000000000001</v>
      </c>
      <c r="I209" s="65">
        <v>13.29</v>
      </c>
      <c r="J209" s="65">
        <v>12.6</v>
      </c>
      <c r="K209" s="65">
        <v>21</v>
      </c>
      <c r="L209" s="65">
        <v>14.45</v>
      </c>
      <c r="M209" s="65">
        <v>12.7</v>
      </c>
      <c r="N209" s="65">
        <v>36</v>
      </c>
      <c r="O209" s="65">
        <v>19.28</v>
      </c>
      <c r="P209" s="65">
        <v>12</v>
      </c>
      <c r="Q209" s="65">
        <v>70</v>
      </c>
      <c r="R209" s="65">
        <v>24</v>
      </c>
      <c r="S209" s="65">
        <v>18.690000000000001</v>
      </c>
      <c r="T209" s="65">
        <v>13</v>
      </c>
      <c r="U209" s="65">
        <v>25</v>
      </c>
      <c r="V209" s="65">
        <v>18.350000000000001</v>
      </c>
      <c r="W209" s="65">
        <v>12</v>
      </c>
      <c r="X209" s="66">
        <v>1080</v>
      </c>
      <c r="Y209" s="65">
        <v>12.4</v>
      </c>
      <c r="Z209" s="65">
        <v>13</v>
      </c>
      <c r="AA209" s="65">
        <v>1.3</v>
      </c>
      <c r="AB209" s="65">
        <v>12.1</v>
      </c>
      <c r="AC209" s="65">
        <v>14</v>
      </c>
      <c r="AD209" s="65">
        <v>1.3</v>
      </c>
      <c r="AE209" s="65">
        <v>11.6</v>
      </c>
      <c r="AF209" s="65">
        <v>15</v>
      </c>
      <c r="AG209" s="65">
        <v>1.7</v>
      </c>
      <c r="AH209" s="65">
        <v>12.3</v>
      </c>
      <c r="AI209" s="65">
        <v>17</v>
      </c>
      <c r="AJ209" s="65">
        <v>1.5</v>
      </c>
      <c r="AK209" s="65">
        <v>19.328000000000003</v>
      </c>
      <c r="AL209" s="65">
        <v>14.571428571428571</v>
      </c>
      <c r="AM209" s="65">
        <v>1.0285714285714287</v>
      </c>
      <c r="AN209" s="65">
        <v>5.61</v>
      </c>
      <c r="AO209" s="65">
        <v>5.88</v>
      </c>
      <c r="AP209" s="65">
        <v>3.23</v>
      </c>
      <c r="AQ209" s="65">
        <v>3.33</v>
      </c>
      <c r="AR209" s="65">
        <v>5.28</v>
      </c>
      <c r="AS209" s="65">
        <v>3.48</v>
      </c>
      <c r="AT209" s="65">
        <v>4.1500000000000004</v>
      </c>
      <c r="AU209" s="65">
        <v>3.54</v>
      </c>
      <c r="AV209" s="65">
        <v>4.16</v>
      </c>
      <c r="AW209" s="65">
        <v>5.7</v>
      </c>
      <c r="AX209" s="65">
        <v>5.65</v>
      </c>
      <c r="AY209" s="65">
        <v>6.29</v>
      </c>
      <c r="AZ209" s="65">
        <v>7</v>
      </c>
      <c r="BA209" s="65">
        <v>8.84</v>
      </c>
      <c r="BB209" s="65"/>
      <c r="BC209" s="65"/>
      <c r="BD209" s="65"/>
      <c r="BE209" s="65">
        <v>4.59</v>
      </c>
      <c r="BF209" s="65">
        <v>4.5</v>
      </c>
      <c r="BG209" s="65">
        <v>9.15</v>
      </c>
      <c r="BH209" s="65">
        <v>5.36</v>
      </c>
      <c r="BI209" s="65">
        <v>5.57</v>
      </c>
      <c r="BJ209" s="65">
        <v>5.21</v>
      </c>
      <c r="BK209" s="65">
        <v>6.2688888890000003</v>
      </c>
      <c r="BL209" s="65">
        <v>7.3088888890000003</v>
      </c>
      <c r="BM209" s="65">
        <v>7.53</v>
      </c>
      <c r="BN209" s="65">
        <v>7.46</v>
      </c>
      <c r="BO209" s="65">
        <v>8.3699999999999992</v>
      </c>
      <c r="BP209" s="65">
        <v>7.76</v>
      </c>
      <c r="BQ209" s="65">
        <v>9.76</v>
      </c>
      <c r="BR209" s="65">
        <v>8.85</v>
      </c>
      <c r="BS209" s="65">
        <v>8.9600000000000009</v>
      </c>
      <c r="BT209" s="65">
        <v>9.61</v>
      </c>
      <c r="BU209" s="65">
        <v>7.79</v>
      </c>
      <c r="BV209" s="65">
        <v>9.2799999999999994</v>
      </c>
      <c r="BW209" s="65">
        <v>8.18</v>
      </c>
      <c r="BX209" s="65">
        <v>2.83</v>
      </c>
      <c r="BY209" s="65">
        <v>0.5</v>
      </c>
      <c r="BZ209" s="65">
        <v>0.53</v>
      </c>
      <c r="CA209" s="65">
        <v>6.78</v>
      </c>
      <c r="CB209" s="65">
        <v>7.53</v>
      </c>
      <c r="CC209" s="65">
        <v>7.32</v>
      </c>
      <c r="CD209" s="65">
        <v>8.19</v>
      </c>
      <c r="CE209" s="65">
        <v>11.5</v>
      </c>
      <c r="CF209" s="65">
        <v>0.38</v>
      </c>
      <c r="CG209" s="65" t="s">
        <v>202</v>
      </c>
      <c r="CH209" s="65">
        <v>51.79</v>
      </c>
      <c r="CI209" s="65" t="s">
        <v>202</v>
      </c>
      <c r="CJ209" s="65">
        <v>2.89</v>
      </c>
      <c r="CK209" s="65">
        <v>5.72</v>
      </c>
      <c r="CL209" s="65">
        <v>1.1399999999999999</v>
      </c>
      <c r="CM209" s="65">
        <v>14.14</v>
      </c>
      <c r="CN209" s="65">
        <v>22.32</v>
      </c>
      <c r="CO209" s="65">
        <v>5.31</v>
      </c>
      <c r="CP209" s="65">
        <v>4.4800000000000004</v>
      </c>
      <c r="CQ209" s="65">
        <v>2.85</v>
      </c>
      <c r="CR209" s="65">
        <v>2.0699999999999998</v>
      </c>
      <c r="CS209" s="65">
        <v>0.31</v>
      </c>
      <c r="CT209" s="65">
        <v>0.28999999999999998</v>
      </c>
      <c r="CU209" s="65">
        <v>0.59333333333333338</v>
      </c>
      <c r="CV209" s="65">
        <v>0.22</v>
      </c>
      <c r="CW209" s="65">
        <v>0.45</v>
      </c>
      <c r="CX209" s="65">
        <v>0.46</v>
      </c>
      <c r="CY209" s="65">
        <v>0.73</v>
      </c>
      <c r="CZ209" s="65">
        <v>1.22</v>
      </c>
      <c r="DA209" s="65">
        <v>0.88</v>
      </c>
      <c r="DB209" s="65">
        <v>13.8</v>
      </c>
      <c r="DC209" s="65">
        <v>1.27</v>
      </c>
      <c r="DD209" s="65">
        <v>7.9</v>
      </c>
      <c r="DE209" s="65">
        <v>1.36</v>
      </c>
      <c r="DF209" s="65">
        <v>7.9</v>
      </c>
      <c r="DG209" s="65">
        <v>7.64</v>
      </c>
      <c r="DH209" s="65">
        <v>7</v>
      </c>
      <c r="DI209" s="65">
        <v>19.899999999999999</v>
      </c>
      <c r="DJ209" s="65">
        <v>7</v>
      </c>
      <c r="DK209" s="65">
        <v>12.1</v>
      </c>
      <c r="DL209" s="65">
        <v>1.1299999999999999</v>
      </c>
      <c r="DM209" s="65">
        <v>7.86</v>
      </c>
      <c r="DN209" s="65">
        <v>35.159999999999997</v>
      </c>
      <c r="DO209" s="67"/>
    </row>
    <row r="210" spans="2:119">
      <c r="B210" s="71"/>
      <c r="C210" s="42">
        <v>99</v>
      </c>
      <c r="D210" s="64">
        <f t="shared" si="5"/>
        <v>99.2</v>
      </c>
      <c r="E210" s="42">
        <v>2000</v>
      </c>
      <c r="F210" s="65">
        <v>81.775479136386338</v>
      </c>
      <c r="G210" s="65">
        <v>60.602759622367472</v>
      </c>
      <c r="H210" s="65">
        <v>1.4666666666666668</v>
      </c>
      <c r="I210" s="65">
        <v>13.68</v>
      </c>
      <c r="J210" s="65">
        <v>12.8</v>
      </c>
      <c r="K210" s="65">
        <v>21</v>
      </c>
      <c r="L210" s="65">
        <v>14.64</v>
      </c>
      <c r="M210" s="65">
        <v>12.6</v>
      </c>
      <c r="N210" s="65">
        <v>34</v>
      </c>
      <c r="O210" s="65">
        <v>19.23</v>
      </c>
      <c r="P210" s="65">
        <v>14.7</v>
      </c>
      <c r="Q210" s="65">
        <v>66</v>
      </c>
      <c r="R210" s="65">
        <v>23</v>
      </c>
      <c r="S210" s="65">
        <v>19.149999999999999</v>
      </c>
      <c r="T210" s="65">
        <v>12.5</v>
      </c>
      <c r="U210" s="65">
        <v>25</v>
      </c>
      <c r="V210" s="65">
        <v>16.329999999999998</v>
      </c>
      <c r="W210" s="65">
        <v>12.7</v>
      </c>
      <c r="X210" s="66">
        <v>960</v>
      </c>
      <c r="Y210" s="65">
        <v>12.6</v>
      </c>
      <c r="Z210" s="65">
        <v>12</v>
      </c>
      <c r="AA210" s="65">
        <v>1.1000000000000001</v>
      </c>
      <c r="AB210" s="65">
        <v>12.1</v>
      </c>
      <c r="AC210" s="65">
        <v>12</v>
      </c>
      <c r="AD210" s="65">
        <v>0.9</v>
      </c>
      <c r="AE210" s="65">
        <v>11.4</v>
      </c>
      <c r="AF210" s="65">
        <v>13</v>
      </c>
      <c r="AG210" s="65">
        <v>0.9</v>
      </c>
      <c r="AH210" s="65">
        <v>11.8</v>
      </c>
      <c r="AI210" s="65">
        <v>13</v>
      </c>
      <c r="AJ210" s="65">
        <v>0.9</v>
      </c>
      <c r="AK210" s="65">
        <v>20.340000000000003</v>
      </c>
      <c r="AL210" s="65">
        <v>14.571428571428571</v>
      </c>
      <c r="AM210" s="65">
        <v>1.0285714285714287</v>
      </c>
      <c r="AN210" s="65">
        <v>6.48</v>
      </c>
      <c r="AO210" s="65">
        <v>5.75</v>
      </c>
      <c r="AP210" s="65">
        <v>3.4</v>
      </c>
      <c r="AQ210" s="65">
        <v>3.5</v>
      </c>
      <c r="AR210" s="65">
        <v>5.67</v>
      </c>
      <c r="AS210" s="65">
        <v>3.59</v>
      </c>
      <c r="AT210" s="65">
        <v>4.2</v>
      </c>
      <c r="AU210" s="65">
        <v>3.66</v>
      </c>
      <c r="AV210" s="65">
        <v>4.1900000000000004</v>
      </c>
      <c r="AW210" s="65">
        <v>6.02</v>
      </c>
      <c r="AX210" s="65">
        <v>6.36</v>
      </c>
      <c r="AY210" s="65">
        <v>6.76</v>
      </c>
      <c r="AZ210" s="65">
        <v>7.44</v>
      </c>
      <c r="BA210" s="65">
        <v>9.1300000000000008</v>
      </c>
      <c r="BB210" s="65"/>
      <c r="BC210" s="65"/>
      <c r="BD210" s="65"/>
      <c r="BE210" s="65">
        <v>4.5599999999999996</v>
      </c>
      <c r="BF210" s="65">
        <v>4.93</v>
      </c>
      <c r="BG210" s="65">
        <v>9</v>
      </c>
      <c r="BH210" s="65">
        <v>5.2</v>
      </c>
      <c r="BI210" s="65">
        <v>5.66</v>
      </c>
      <c r="BJ210" s="65">
        <v>5.49</v>
      </c>
      <c r="BK210" s="65">
        <v>6.1</v>
      </c>
      <c r="BL210" s="65">
        <v>6.98</v>
      </c>
      <c r="BM210" s="65">
        <v>7.77</v>
      </c>
      <c r="BN210" s="65">
        <v>8.23</v>
      </c>
      <c r="BO210" s="65">
        <v>8.68</v>
      </c>
      <c r="BP210" s="65">
        <v>7.46</v>
      </c>
      <c r="BQ210" s="65">
        <v>9.77</v>
      </c>
      <c r="BR210" s="65">
        <v>9.16</v>
      </c>
      <c r="BS210" s="65">
        <v>9.4</v>
      </c>
      <c r="BT210" s="65">
        <v>9.9600000000000009</v>
      </c>
      <c r="BU210" s="65">
        <v>7.8</v>
      </c>
      <c r="BV210" s="65">
        <v>9.4</v>
      </c>
      <c r="BW210" s="65">
        <v>8.27</v>
      </c>
      <c r="BX210" s="65">
        <v>2.91</v>
      </c>
      <c r="BY210" s="65">
        <v>0.49</v>
      </c>
      <c r="BZ210" s="65">
        <v>0.51</v>
      </c>
      <c r="CA210" s="65">
        <v>6.96</v>
      </c>
      <c r="CB210" s="65">
        <v>7.67</v>
      </c>
      <c r="CC210" s="65">
        <v>7.18</v>
      </c>
      <c r="CD210" s="65">
        <v>8.35</v>
      </c>
      <c r="CE210" s="65">
        <v>12</v>
      </c>
      <c r="CF210" s="65">
        <v>0.39</v>
      </c>
      <c r="CG210" s="65" t="s">
        <v>202</v>
      </c>
      <c r="CH210" s="65">
        <v>50</v>
      </c>
      <c r="CI210" s="65" t="s">
        <v>202</v>
      </c>
      <c r="CJ210" s="65">
        <v>2.94</v>
      </c>
      <c r="CK210" s="65">
        <v>3.88</v>
      </c>
      <c r="CL210" s="65">
        <v>1.1499999999999999</v>
      </c>
      <c r="CM210" s="65">
        <v>13.67</v>
      </c>
      <c r="CN210" s="65">
        <v>21.44</v>
      </c>
      <c r="CO210" s="65">
        <v>5.04</v>
      </c>
      <c r="CP210" s="65">
        <v>4.6900000000000004</v>
      </c>
      <c r="CQ210" s="65">
        <v>3.19</v>
      </c>
      <c r="CR210" s="65">
        <v>2.16</v>
      </c>
      <c r="CS210" s="65">
        <v>0.35</v>
      </c>
      <c r="CT210" s="65">
        <v>0.3</v>
      </c>
      <c r="CU210" s="65">
        <v>0.62666666666666671</v>
      </c>
      <c r="CV210" s="65">
        <v>0.23</v>
      </c>
      <c r="CW210" s="65">
        <v>0.42</v>
      </c>
      <c r="CX210" s="65">
        <v>0.51</v>
      </c>
      <c r="CY210" s="65">
        <v>0.82</v>
      </c>
      <c r="CZ210" s="65">
        <v>1.26</v>
      </c>
      <c r="DA210" s="65">
        <v>0.93</v>
      </c>
      <c r="DB210" s="65">
        <v>13.28</v>
      </c>
      <c r="DC210" s="65">
        <v>1.1499999999999999</v>
      </c>
      <c r="DD210" s="65">
        <v>6.9</v>
      </c>
      <c r="DE210" s="65">
        <v>1.65</v>
      </c>
      <c r="DF210" s="65">
        <v>7.7</v>
      </c>
      <c r="DG210" s="65">
        <v>4</v>
      </c>
      <c r="DH210" s="65">
        <v>5.6</v>
      </c>
      <c r="DI210" s="65">
        <v>19.04</v>
      </c>
      <c r="DJ210" s="65">
        <v>7</v>
      </c>
      <c r="DK210" s="65">
        <v>11.6</v>
      </c>
      <c r="DL210" s="65">
        <v>1.04</v>
      </c>
      <c r="DM210" s="65">
        <v>7.48</v>
      </c>
      <c r="DN210" s="65">
        <v>34</v>
      </c>
      <c r="DO210" s="67"/>
    </row>
    <row r="211" spans="2:119">
      <c r="B211" s="71"/>
      <c r="C211" s="42">
        <v>99</v>
      </c>
      <c r="D211" s="64">
        <f t="shared" si="5"/>
        <v>99.200100000000006</v>
      </c>
      <c r="E211" s="42">
        <v>2001</v>
      </c>
      <c r="F211" s="65">
        <v>83.352884901516674</v>
      </c>
      <c r="G211" s="65">
        <v>62.563543936092955</v>
      </c>
      <c r="H211" s="65">
        <v>1.4433333333333334</v>
      </c>
      <c r="I211" s="65">
        <v>13.77</v>
      </c>
      <c r="J211" s="65">
        <v>13.1</v>
      </c>
      <c r="K211" s="65">
        <v>20</v>
      </c>
      <c r="L211" s="65">
        <v>14.58</v>
      </c>
      <c r="M211" s="65">
        <v>12.9</v>
      </c>
      <c r="N211" s="65">
        <v>35</v>
      </c>
      <c r="O211" s="65">
        <v>19.43</v>
      </c>
      <c r="P211" s="65">
        <v>11.9</v>
      </c>
      <c r="Q211" s="65">
        <v>48</v>
      </c>
      <c r="R211" s="65">
        <v>23</v>
      </c>
      <c r="S211" s="65">
        <v>19.48</v>
      </c>
      <c r="T211" s="65">
        <v>12.7</v>
      </c>
      <c r="U211" s="65">
        <v>24</v>
      </c>
      <c r="V211" s="65">
        <v>17.93</v>
      </c>
      <c r="W211" s="65">
        <v>13.8</v>
      </c>
      <c r="X211" s="66">
        <v>830</v>
      </c>
      <c r="Y211" s="65">
        <v>12.6</v>
      </c>
      <c r="Z211" s="65">
        <v>13</v>
      </c>
      <c r="AA211" s="65">
        <v>1.1000000000000001</v>
      </c>
      <c r="AB211" s="65">
        <v>12.4</v>
      </c>
      <c r="AC211" s="65">
        <v>12</v>
      </c>
      <c r="AD211" s="65">
        <v>1.1000000000000001</v>
      </c>
      <c r="AE211" s="65">
        <v>11.3</v>
      </c>
      <c r="AF211" s="65">
        <v>13</v>
      </c>
      <c r="AG211" s="65">
        <v>1.1000000000000001</v>
      </c>
      <c r="AH211" s="65">
        <v>11.8</v>
      </c>
      <c r="AI211" s="65">
        <v>13</v>
      </c>
      <c r="AJ211" s="65">
        <v>1.1000000000000001</v>
      </c>
      <c r="AK211" s="65">
        <v>17.2</v>
      </c>
      <c r="AL211" s="65">
        <v>12</v>
      </c>
      <c r="AM211" s="65">
        <v>0.8</v>
      </c>
      <c r="AN211" s="65">
        <v>6.77</v>
      </c>
      <c r="AO211" s="65">
        <v>6.25</v>
      </c>
      <c r="AP211" s="65">
        <v>3.53</v>
      </c>
      <c r="AQ211" s="65">
        <v>3.57</v>
      </c>
      <c r="AR211" s="65">
        <v>5.61</v>
      </c>
      <c r="AS211" s="65">
        <v>3.72</v>
      </c>
      <c r="AT211" s="65">
        <v>4.3899999999999997</v>
      </c>
      <c r="AU211" s="65">
        <v>3.77</v>
      </c>
      <c r="AV211" s="65">
        <v>4.42</v>
      </c>
      <c r="AW211" s="65">
        <v>6.48</v>
      </c>
      <c r="AX211" s="65">
        <v>6.21</v>
      </c>
      <c r="AY211" s="65">
        <v>6.54</v>
      </c>
      <c r="AZ211" s="65">
        <v>7.79</v>
      </c>
      <c r="BA211" s="65">
        <v>9.5399999999999991</v>
      </c>
      <c r="BB211" s="65"/>
      <c r="BC211" s="65"/>
      <c r="BD211" s="65"/>
      <c r="BE211" s="65">
        <v>4.8</v>
      </c>
      <c r="BF211" s="65">
        <v>5.2</v>
      </c>
      <c r="BG211" s="65">
        <v>8.98</v>
      </c>
      <c r="BH211" s="65">
        <v>5.36</v>
      </c>
      <c r="BI211" s="65">
        <v>5.92</v>
      </c>
      <c r="BJ211" s="65">
        <v>5.38</v>
      </c>
      <c r="BK211" s="65">
        <v>6.49</v>
      </c>
      <c r="BL211" s="65">
        <v>7.72</v>
      </c>
      <c r="BM211" s="65">
        <v>8.19</v>
      </c>
      <c r="BN211" s="65">
        <v>8.17</v>
      </c>
      <c r="BO211" s="65">
        <v>8.92</v>
      </c>
      <c r="BP211" s="65">
        <v>8.59</v>
      </c>
      <c r="BQ211" s="65">
        <v>9.89</v>
      </c>
      <c r="BR211" s="65">
        <v>9.56</v>
      </c>
      <c r="BS211" s="65">
        <v>10</v>
      </c>
      <c r="BT211" s="65">
        <v>10.5</v>
      </c>
      <c r="BU211" s="65">
        <v>8.1999999999999993</v>
      </c>
      <c r="BV211" s="65">
        <v>9.2899999999999991</v>
      </c>
      <c r="BW211" s="65">
        <v>8.5</v>
      </c>
      <c r="BX211" s="65">
        <v>2.88</v>
      </c>
      <c r="BY211" s="65">
        <v>0.49</v>
      </c>
      <c r="BZ211" s="65">
        <v>0.57999999999999996</v>
      </c>
      <c r="CA211" s="65">
        <v>7.19</v>
      </c>
      <c r="CB211" s="65">
        <v>7.73</v>
      </c>
      <c r="CC211" s="65">
        <v>7.64</v>
      </c>
      <c r="CD211" s="65">
        <v>8.65</v>
      </c>
      <c r="CE211" s="65">
        <v>11.7</v>
      </c>
      <c r="CF211" s="65">
        <v>0.42</v>
      </c>
      <c r="CG211" s="65" t="s">
        <v>202</v>
      </c>
      <c r="CH211" s="65">
        <v>52</v>
      </c>
      <c r="CI211" s="65" t="s">
        <v>202</v>
      </c>
      <c r="CJ211" s="65">
        <v>2.95</v>
      </c>
      <c r="CK211" s="65">
        <v>5.89</v>
      </c>
      <c r="CL211" s="65">
        <v>1.1399999999999999</v>
      </c>
      <c r="CM211" s="65">
        <v>14.15</v>
      </c>
      <c r="CN211" s="65">
        <v>23.21</v>
      </c>
      <c r="CO211" s="65">
        <v>5.5</v>
      </c>
      <c r="CP211" s="65">
        <v>4.87</v>
      </c>
      <c r="CQ211" s="65">
        <v>3.09</v>
      </c>
      <c r="CR211" s="65">
        <v>2.16</v>
      </c>
      <c r="CS211" s="65">
        <v>0.34</v>
      </c>
      <c r="CT211" s="65">
        <v>0.31</v>
      </c>
      <c r="CU211" s="65">
        <v>0.66</v>
      </c>
      <c r="CV211" s="65">
        <v>0.23</v>
      </c>
      <c r="CW211" s="65">
        <v>0.49</v>
      </c>
      <c r="CX211" s="65">
        <v>0.53</v>
      </c>
      <c r="CY211" s="65">
        <v>0.7</v>
      </c>
      <c r="CZ211" s="65">
        <v>1.18</v>
      </c>
      <c r="DA211" s="65">
        <v>0.91</v>
      </c>
      <c r="DB211" s="65">
        <v>15.58</v>
      </c>
      <c r="DC211" s="65">
        <v>1.1399999999999999</v>
      </c>
      <c r="DD211" s="65">
        <v>7.4</v>
      </c>
      <c r="DE211" s="65">
        <v>1.91</v>
      </c>
      <c r="DF211" s="65">
        <v>7.3</v>
      </c>
      <c r="DG211" s="65">
        <v>5.45</v>
      </c>
      <c r="DH211" s="65">
        <v>8.1999999999999993</v>
      </c>
      <c r="DI211" s="65">
        <v>19.25</v>
      </c>
      <c r="DJ211" s="65">
        <v>6.5</v>
      </c>
      <c r="DK211" s="65">
        <v>12</v>
      </c>
      <c r="DL211" s="65">
        <v>1.06</v>
      </c>
      <c r="DM211" s="65">
        <v>7.9</v>
      </c>
      <c r="DN211" s="65">
        <v>38.17</v>
      </c>
      <c r="DO211" s="67"/>
    </row>
    <row r="212" spans="2:119">
      <c r="B212" s="71"/>
      <c r="C212" s="42">
        <v>99</v>
      </c>
      <c r="D212" s="64">
        <f t="shared" si="5"/>
        <v>99.200199999999995</v>
      </c>
      <c r="E212" s="42">
        <v>2002</v>
      </c>
      <c r="F212" s="65">
        <v>84.474579272386549</v>
      </c>
      <c r="G212" s="65">
        <v>64.306463326071167</v>
      </c>
      <c r="H212" s="65">
        <v>1.3233333333333335</v>
      </c>
      <c r="I212" s="65">
        <v>13.8</v>
      </c>
      <c r="J212" s="65">
        <v>13.1</v>
      </c>
      <c r="K212" s="65">
        <v>22</v>
      </c>
      <c r="L212" s="65">
        <v>14.68</v>
      </c>
      <c r="M212" s="65">
        <v>13</v>
      </c>
      <c r="N212" s="65">
        <v>35</v>
      </c>
      <c r="O212" s="65">
        <v>19.149999999999999</v>
      </c>
      <c r="P212" s="65">
        <v>14.8</v>
      </c>
      <c r="Q212" s="65">
        <v>87</v>
      </c>
      <c r="R212" s="65">
        <v>24</v>
      </c>
      <c r="S212" s="65">
        <v>19.29</v>
      </c>
      <c r="T212" s="65">
        <v>13.4</v>
      </c>
      <c r="U212" s="65">
        <v>28</v>
      </c>
      <c r="V212" s="65">
        <v>17.8</v>
      </c>
      <c r="W212" s="65">
        <v>13.1</v>
      </c>
      <c r="X212" s="66">
        <v>670</v>
      </c>
      <c r="Y212" s="65">
        <v>13.3</v>
      </c>
      <c r="Z212" s="65">
        <v>15</v>
      </c>
      <c r="AA212" s="65">
        <v>1</v>
      </c>
      <c r="AB212" s="65">
        <v>12.6</v>
      </c>
      <c r="AC212" s="65">
        <v>14</v>
      </c>
      <c r="AD212" s="65">
        <v>1.1000000000000001</v>
      </c>
      <c r="AE212" s="65">
        <v>13.2</v>
      </c>
      <c r="AF212" s="65">
        <v>17</v>
      </c>
      <c r="AG212" s="65">
        <v>1.2</v>
      </c>
      <c r="AH212" s="65">
        <v>13.3</v>
      </c>
      <c r="AI212" s="65">
        <v>16</v>
      </c>
      <c r="AJ212" s="65">
        <v>1.2</v>
      </c>
      <c r="AK212" s="65">
        <v>18</v>
      </c>
      <c r="AL212" s="65">
        <v>15</v>
      </c>
      <c r="AM212" s="65">
        <v>0.8</v>
      </c>
      <c r="AN212" s="65">
        <v>6.19</v>
      </c>
      <c r="AO212" s="65">
        <v>6.01</v>
      </c>
      <c r="AP212" s="65">
        <v>3.58</v>
      </c>
      <c r="AQ212" s="65">
        <v>3.72</v>
      </c>
      <c r="AR212" s="65">
        <v>5.9</v>
      </c>
      <c r="AS212" s="65">
        <v>3.81</v>
      </c>
      <c r="AT212" s="65">
        <v>4.5199999999999996</v>
      </c>
      <c r="AU212" s="65">
        <v>3.9</v>
      </c>
      <c r="AV212" s="65">
        <v>4.49</v>
      </c>
      <c r="AW212" s="65">
        <v>6.34</v>
      </c>
      <c r="AX212" s="65">
        <v>6.11</v>
      </c>
      <c r="AY212" s="65">
        <v>6.72</v>
      </c>
      <c r="AZ212" s="65">
        <v>7.61</v>
      </c>
      <c r="BA212" s="65">
        <v>10.33</v>
      </c>
      <c r="BB212" s="65"/>
      <c r="BC212" s="65"/>
      <c r="BD212" s="65"/>
      <c r="BE212" s="65">
        <v>4.82</v>
      </c>
      <c r="BF212" s="65">
        <v>4.03</v>
      </c>
      <c r="BG212" s="65">
        <v>9.4499999999999993</v>
      </c>
      <c r="BH212" s="65">
        <v>5.67</v>
      </c>
      <c r="BI212" s="65">
        <v>6.16</v>
      </c>
      <c r="BJ212" s="65">
        <v>5.38</v>
      </c>
      <c r="BK212" s="65">
        <v>7.13</v>
      </c>
      <c r="BL212" s="65">
        <v>8.1300000000000008</v>
      </c>
      <c r="BM212" s="65">
        <v>8.5399999999999991</v>
      </c>
      <c r="BN212" s="65">
        <v>8.4700000000000006</v>
      </c>
      <c r="BO212" s="65">
        <v>9.77</v>
      </c>
      <c r="BP212" s="65">
        <v>9.83</v>
      </c>
      <c r="BQ212" s="65">
        <v>10.11</v>
      </c>
      <c r="BR212" s="65">
        <v>9.91</v>
      </c>
      <c r="BS212" s="65">
        <v>10.039999999999999</v>
      </c>
      <c r="BT212" s="65">
        <v>10.46</v>
      </c>
      <c r="BU212" s="65">
        <v>8.42</v>
      </c>
      <c r="BV212" s="65">
        <v>9.6300000000000008</v>
      </c>
      <c r="BW212" s="65">
        <v>8.59</v>
      </c>
      <c r="BX212" s="65">
        <v>2.95</v>
      </c>
      <c r="BY212" s="65">
        <v>0.56999999999999995</v>
      </c>
      <c r="BZ212" s="65">
        <v>0.57999999999999996</v>
      </c>
      <c r="CA212" s="65">
        <v>7.67</v>
      </c>
      <c r="CB212" s="65">
        <v>7.94</v>
      </c>
      <c r="CC212" s="65">
        <v>7.73</v>
      </c>
      <c r="CD212" s="65">
        <v>8.74</v>
      </c>
      <c r="CE212" s="65">
        <v>11.2</v>
      </c>
      <c r="CF212" s="65">
        <v>0.49</v>
      </c>
      <c r="CG212" s="65" t="s">
        <v>202</v>
      </c>
      <c r="CH212" s="65">
        <v>48</v>
      </c>
      <c r="CI212" s="65" t="s">
        <v>202</v>
      </c>
      <c r="CJ212" s="65">
        <v>3.54</v>
      </c>
      <c r="CK212" s="65">
        <v>5.56</v>
      </c>
      <c r="CL212" s="65">
        <v>1.18</v>
      </c>
      <c r="CM212" s="65">
        <v>13.9</v>
      </c>
      <c r="CN212" s="65">
        <v>24.91</v>
      </c>
      <c r="CO212" s="65">
        <v>5.68</v>
      </c>
      <c r="CP212" s="65">
        <v>4.96</v>
      </c>
      <c r="CQ212" s="65">
        <v>3.17</v>
      </c>
      <c r="CR212" s="65">
        <v>2.29</v>
      </c>
      <c r="CS212" s="65">
        <v>0.36</v>
      </c>
      <c r="CT212" s="65">
        <v>0.33</v>
      </c>
      <c r="CU212" s="65">
        <v>0.74</v>
      </c>
      <c r="CV212" s="65">
        <v>0.26</v>
      </c>
      <c r="CW212" s="65">
        <v>0.51</v>
      </c>
      <c r="CX212" s="65">
        <v>0.53</v>
      </c>
      <c r="CY212" s="65">
        <v>0.76</v>
      </c>
      <c r="CZ212" s="65">
        <v>1.19</v>
      </c>
      <c r="DA212" s="65">
        <v>0.95</v>
      </c>
      <c r="DB212" s="65">
        <v>16.329999999999998</v>
      </c>
      <c r="DC212" s="65">
        <v>1.1299999999999999</v>
      </c>
      <c r="DD212" s="65">
        <v>7.9</v>
      </c>
      <c r="DE212" s="65">
        <v>1.63</v>
      </c>
      <c r="DF212" s="65">
        <v>6.1</v>
      </c>
      <c r="DG212" s="65">
        <v>5.81</v>
      </c>
      <c r="DH212" s="65">
        <v>7.8</v>
      </c>
      <c r="DI212" s="65">
        <v>19.05</v>
      </c>
      <c r="DJ212" s="65">
        <v>6</v>
      </c>
      <c r="DK212" s="65">
        <v>7.73</v>
      </c>
      <c r="DL212" s="65">
        <v>1.19</v>
      </c>
      <c r="DM212" s="65">
        <v>7.58</v>
      </c>
      <c r="DN212" s="65">
        <v>52.33</v>
      </c>
      <c r="DO212" s="67"/>
    </row>
    <row r="213" spans="2:119">
      <c r="B213" s="71"/>
      <c r="C213" s="42">
        <v>99</v>
      </c>
      <c r="D213" s="64">
        <f t="shared" si="5"/>
        <v>99.200299999999999</v>
      </c>
      <c r="E213" s="42">
        <v>2003</v>
      </c>
      <c r="F213" s="65">
        <v>86.147652459193779</v>
      </c>
      <c r="G213" s="65">
        <v>65.831517792302108</v>
      </c>
      <c r="H213" s="65">
        <v>1.4648333333333334</v>
      </c>
      <c r="I213" s="65">
        <v>14.04</v>
      </c>
      <c r="J213" s="65">
        <v>13.6</v>
      </c>
      <c r="K213" s="65">
        <v>23</v>
      </c>
      <c r="L213" s="65">
        <v>15.19</v>
      </c>
      <c r="M213" s="65">
        <v>13.7</v>
      </c>
      <c r="N213" s="65">
        <v>35</v>
      </c>
      <c r="O213" s="65">
        <v>19.5</v>
      </c>
      <c r="P213" s="65">
        <v>14.3</v>
      </c>
      <c r="Q213" s="65">
        <v>69</v>
      </c>
      <c r="R213" s="65">
        <v>24</v>
      </c>
      <c r="S213" s="65">
        <v>19.350000000000001</v>
      </c>
      <c r="T213" s="65">
        <v>13.3</v>
      </c>
      <c r="U213" s="65">
        <v>26</v>
      </c>
      <c r="V213" s="65">
        <v>18.899999999999999</v>
      </c>
      <c r="W213" s="65">
        <v>13.7</v>
      </c>
      <c r="X213" s="66">
        <v>640</v>
      </c>
      <c r="Y213" s="65">
        <v>13.6</v>
      </c>
      <c r="Z213" s="65">
        <v>14</v>
      </c>
      <c r="AA213" s="65">
        <v>1</v>
      </c>
      <c r="AB213" s="65">
        <v>13.7</v>
      </c>
      <c r="AC213" s="65">
        <v>14</v>
      </c>
      <c r="AD213" s="65">
        <v>0.9</v>
      </c>
      <c r="AE213" s="65">
        <v>11.4</v>
      </c>
      <c r="AF213" s="65">
        <v>17</v>
      </c>
      <c r="AG213" s="65">
        <v>1.1000000000000001</v>
      </c>
      <c r="AH213" s="65">
        <v>12.4</v>
      </c>
      <c r="AI213" s="65">
        <v>16</v>
      </c>
      <c r="AJ213" s="65">
        <v>1.1000000000000001</v>
      </c>
      <c r="AK213" s="65">
        <v>20.2</v>
      </c>
      <c r="AL213" s="65">
        <v>9</v>
      </c>
      <c r="AM213" s="65">
        <v>0.8</v>
      </c>
      <c r="AN213" s="65">
        <v>6.64</v>
      </c>
      <c r="AO213" s="65">
        <v>5.95</v>
      </c>
      <c r="AP213" s="65">
        <v>3.68</v>
      </c>
      <c r="AQ213" s="65">
        <v>3.78</v>
      </c>
      <c r="AR213" s="65">
        <v>6.18</v>
      </c>
      <c r="AS213" s="65">
        <v>3.85</v>
      </c>
      <c r="AT213" s="65">
        <v>4.3</v>
      </c>
      <c r="AU213" s="65">
        <v>3.92</v>
      </c>
      <c r="AV213" s="65">
        <v>4.83</v>
      </c>
      <c r="AW213" s="65">
        <v>6.42</v>
      </c>
      <c r="AX213" s="65">
        <v>6.5</v>
      </c>
      <c r="AY213" s="65">
        <v>7.02</v>
      </c>
      <c r="AZ213" s="65">
        <v>8.02</v>
      </c>
      <c r="BA213" s="65">
        <v>8.94</v>
      </c>
      <c r="BB213" s="65"/>
      <c r="BC213" s="65"/>
      <c r="BD213" s="65"/>
      <c r="BE213" s="65">
        <v>5.33</v>
      </c>
      <c r="BF213" s="65">
        <v>4.17</v>
      </c>
      <c r="BG213" s="65">
        <v>9.98</v>
      </c>
      <c r="BH213" s="65">
        <v>5.27</v>
      </c>
      <c r="BI213" s="65">
        <v>6.18</v>
      </c>
      <c r="BJ213" s="65">
        <v>5.47</v>
      </c>
      <c r="BK213" s="65">
        <v>7.38</v>
      </c>
      <c r="BL213" s="65">
        <v>8.5500000000000007</v>
      </c>
      <c r="BM213" s="65">
        <v>8.9499999999999993</v>
      </c>
      <c r="BN213" s="65">
        <v>9.06</v>
      </c>
      <c r="BO213" s="65">
        <v>10.61</v>
      </c>
      <c r="BP213" s="65">
        <v>10.29</v>
      </c>
      <c r="BQ213" s="65">
        <v>10.36</v>
      </c>
      <c r="BR213" s="65">
        <v>10.19</v>
      </c>
      <c r="BS213" s="65">
        <v>10.31</v>
      </c>
      <c r="BT213" s="65">
        <v>10.9</v>
      </c>
      <c r="BU213" s="65">
        <v>8.27</v>
      </c>
      <c r="BV213" s="65">
        <v>9.77</v>
      </c>
      <c r="BW213" s="65">
        <v>8.68</v>
      </c>
      <c r="BX213" s="65">
        <v>2.72</v>
      </c>
      <c r="BY213" s="65">
        <v>0.62</v>
      </c>
      <c r="BZ213" s="65">
        <v>0.56999999999999995</v>
      </c>
      <c r="CA213" s="65">
        <v>7.67</v>
      </c>
      <c r="CB213" s="65">
        <v>8.08</v>
      </c>
      <c r="CC213" s="65">
        <v>7.88</v>
      </c>
      <c r="CD213" s="65">
        <v>8.94</v>
      </c>
      <c r="CE213" s="65">
        <v>12.41</v>
      </c>
      <c r="CF213" s="65">
        <v>0.46</v>
      </c>
      <c r="CG213" s="65" t="s">
        <v>202</v>
      </c>
      <c r="CH213" s="65">
        <v>48.75</v>
      </c>
      <c r="CI213" s="65" t="s">
        <v>202</v>
      </c>
      <c r="CJ213" s="65">
        <v>3.14</v>
      </c>
      <c r="CK213" s="65">
        <v>4.9000000000000004</v>
      </c>
      <c r="CL213" s="65">
        <v>1.29</v>
      </c>
      <c r="CM213" s="65">
        <v>14.22</v>
      </c>
      <c r="CN213" s="65">
        <v>24.86</v>
      </c>
      <c r="CO213" s="65">
        <v>5.4</v>
      </c>
      <c r="CP213" s="65">
        <v>4.87</v>
      </c>
      <c r="CQ213" s="65">
        <v>3.54</v>
      </c>
      <c r="CR213" s="65">
        <v>2.2400000000000002</v>
      </c>
      <c r="CS213" s="65">
        <v>0.35</v>
      </c>
      <c r="CT213" s="65">
        <v>0.33</v>
      </c>
      <c r="CU213" s="65">
        <v>0.62</v>
      </c>
      <c r="CV213" s="65">
        <v>0.26</v>
      </c>
      <c r="CW213" s="65">
        <v>0.52</v>
      </c>
      <c r="CX213" s="65">
        <v>0.56999999999999995</v>
      </c>
      <c r="CY213" s="65">
        <v>0.84</v>
      </c>
      <c r="CZ213" s="65">
        <v>1.1399999999999999</v>
      </c>
      <c r="DA213" s="65">
        <v>1.1599999999999999</v>
      </c>
      <c r="DB213" s="65">
        <v>17.61</v>
      </c>
      <c r="DC213" s="65">
        <v>1.64</v>
      </c>
      <c r="DD213" s="65">
        <v>8.6999999999999993</v>
      </c>
      <c r="DE213" s="65">
        <v>1.75</v>
      </c>
      <c r="DF213" s="65">
        <v>8.3000000000000007</v>
      </c>
      <c r="DG213" s="65">
        <v>5.48</v>
      </c>
      <c r="DH213" s="65">
        <v>6.4</v>
      </c>
      <c r="DI213" s="65">
        <v>21.96</v>
      </c>
      <c r="DJ213" s="65">
        <v>8.1</v>
      </c>
      <c r="DK213" s="65">
        <v>11</v>
      </c>
      <c r="DL213" s="65">
        <v>1.18</v>
      </c>
      <c r="DM213" s="65">
        <v>7.72</v>
      </c>
      <c r="DN213" s="65">
        <v>43.91</v>
      </c>
      <c r="DO213" s="67"/>
    </row>
    <row r="214" spans="2:119">
      <c r="B214" s="71"/>
      <c r="C214" s="42">
        <v>99</v>
      </c>
      <c r="D214" s="64">
        <f t="shared" si="5"/>
        <v>99.200400000000002</v>
      </c>
      <c r="E214" s="42">
        <v>2004</v>
      </c>
      <c r="F214" s="65">
        <v>88.243236264101128</v>
      </c>
      <c r="G214" s="65">
        <v>70.515613652868552</v>
      </c>
      <c r="H214" s="65">
        <v>1.7729999999999997</v>
      </c>
      <c r="I214" s="65">
        <v>14.48</v>
      </c>
      <c r="J214" s="65">
        <v>13.6</v>
      </c>
      <c r="K214" s="65">
        <v>21</v>
      </c>
      <c r="L214" s="65">
        <v>15.27</v>
      </c>
      <c r="M214" s="65">
        <v>13.5</v>
      </c>
      <c r="N214" s="65">
        <v>36</v>
      </c>
      <c r="O214" s="65">
        <v>20.09</v>
      </c>
      <c r="P214" s="65">
        <v>14.3</v>
      </c>
      <c r="Q214" s="65">
        <v>76</v>
      </c>
      <c r="R214" s="65">
        <v>24</v>
      </c>
      <c r="S214" s="65">
        <v>20.059999999999999</v>
      </c>
      <c r="T214" s="65">
        <v>13.5</v>
      </c>
      <c r="U214" s="65">
        <v>26</v>
      </c>
      <c r="V214" s="65">
        <v>19.95</v>
      </c>
      <c r="W214" s="65">
        <v>20.3</v>
      </c>
      <c r="X214" s="66">
        <v>740</v>
      </c>
      <c r="Y214" s="65">
        <v>13.4</v>
      </c>
      <c r="Z214" s="65">
        <v>15</v>
      </c>
      <c r="AA214" s="65">
        <v>1.1000000000000001</v>
      </c>
      <c r="AB214" s="65">
        <v>13.2</v>
      </c>
      <c r="AC214" s="65">
        <v>16</v>
      </c>
      <c r="AD214" s="65">
        <v>1</v>
      </c>
      <c r="AE214" s="65">
        <v>11.8</v>
      </c>
      <c r="AF214" s="65">
        <v>15</v>
      </c>
      <c r="AG214" s="65">
        <v>1.3</v>
      </c>
      <c r="AH214" s="65">
        <v>12.9</v>
      </c>
      <c r="AI214" s="65">
        <v>18</v>
      </c>
      <c r="AJ214" s="65">
        <v>1</v>
      </c>
      <c r="AK214" s="65">
        <v>20.9</v>
      </c>
      <c r="AL214" s="65">
        <v>13</v>
      </c>
      <c r="AM214" s="65">
        <v>1.8</v>
      </c>
      <c r="AN214" s="65">
        <v>6.73</v>
      </c>
      <c r="AO214" s="65">
        <v>6.08</v>
      </c>
      <c r="AP214" s="65">
        <v>3.78</v>
      </c>
      <c r="AQ214" s="65">
        <v>3.87</v>
      </c>
      <c r="AR214" s="65">
        <v>6.93</v>
      </c>
      <c r="AS214" s="65">
        <v>4.03</v>
      </c>
      <c r="AT214" s="65">
        <v>4.29</v>
      </c>
      <c r="AU214" s="65">
        <v>4.0199999999999996</v>
      </c>
      <c r="AV214" s="65">
        <v>4.3</v>
      </c>
      <c r="AW214" s="65">
        <v>6.84</v>
      </c>
      <c r="AX214" s="65">
        <v>7.22</v>
      </c>
      <c r="AY214" s="65">
        <v>7.01</v>
      </c>
      <c r="AZ214" s="65">
        <v>7.96</v>
      </c>
      <c r="BA214" s="65">
        <v>10.050000000000001</v>
      </c>
      <c r="BB214" s="65"/>
      <c r="BC214" s="65"/>
      <c r="BD214" s="65"/>
      <c r="BE214" s="65">
        <v>5.25</v>
      </c>
      <c r="BF214" s="65">
        <v>4.88</v>
      </c>
      <c r="BG214" s="65">
        <v>11.63</v>
      </c>
      <c r="BH214" s="65">
        <v>6</v>
      </c>
      <c r="BI214" s="65">
        <v>6.27</v>
      </c>
      <c r="BJ214" s="65">
        <v>5.58</v>
      </c>
      <c r="BK214" s="65">
        <v>7.35</v>
      </c>
      <c r="BL214" s="65">
        <v>8.48</v>
      </c>
      <c r="BM214" s="65">
        <v>9.2100000000000009</v>
      </c>
      <c r="BN214" s="65">
        <v>8.9499999999999993</v>
      </c>
      <c r="BO214" s="65">
        <v>10.83</v>
      </c>
      <c r="BP214" s="65">
        <v>9.6300000000000008</v>
      </c>
      <c r="BQ214" s="65">
        <v>10.72</v>
      </c>
      <c r="BR214" s="65">
        <v>10.29</v>
      </c>
      <c r="BS214" s="65">
        <v>10.55</v>
      </c>
      <c r="BT214" s="65">
        <v>10.84</v>
      </c>
      <c r="BU214" s="65">
        <v>8.61</v>
      </c>
      <c r="BV214" s="65">
        <v>9.85</v>
      </c>
      <c r="BW214" s="65">
        <v>8.9</v>
      </c>
      <c r="BX214" s="65">
        <v>3.01</v>
      </c>
      <c r="BY214" s="65">
        <v>0.62</v>
      </c>
      <c r="BZ214" s="65">
        <v>0.66</v>
      </c>
      <c r="CA214" s="65">
        <v>7.69</v>
      </c>
      <c r="CB214" s="65">
        <v>8.39</v>
      </c>
      <c r="CC214" s="65">
        <v>8.0299999999999994</v>
      </c>
      <c r="CD214" s="65">
        <v>8.7899999999999991</v>
      </c>
      <c r="CE214" s="65">
        <v>11.5</v>
      </c>
      <c r="CF214" s="65">
        <v>0.45</v>
      </c>
      <c r="CG214" s="65" t="s">
        <v>202</v>
      </c>
      <c r="CH214" s="65">
        <v>53.875</v>
      </c>
      <c r="CI214" s="65" t="s">
        <v>202</v>
      </c>
      <c r="CJ214" s="65">
        <v>2.76</v>
      </c>
      <c r="CK214" s="65">
        <v>4.75</v>
      </c>
      <c r="CL214" s="65">
        <v>1.21</v>
      </c>
      <c r="CM214" s="65">
        <v>14.96</v>
      </c>
      <c r="CN214" s="65">
        <v>24</v>
      </c>
      <c r="CO214" s="65">
        <v>5.32</v>
      </c>
      <c r="CP214" s="65">
        <v>5.0199999999999996</v>
      </c>
      <c r="CQ214" s="65">
        <v>3.55</v>
      </c>
      <c r="CR214" s="65">
        <v>2.1800000000000002</v>
      </c>
      <c r="CS214" s="65">
        <v>0.36</v>
      </c>
      <c r="CT214" s="65">
        <v>0.34</v>
      </c>
      <c r="CU214" s="65">
        <v>0.25</v>
      </c>
      <c r="CV214" s="65">
        <v>0.26</v>
      </c>
      <c r="CW214" s="65">
        <v>0.56000000000000005</v>
      </c>
      <c r="CX214" s="65">
        <v>0.56999999999999995</v>
      </c>
      <c r="CY214" s="65">
        <v>0.79</v>
      </c>
      <c r="CZ214" s="65">
        <v>1.1599999999999999</v>
      </c>
      <c r="DA214" s="65">
        <v>1.1200000000000001</v>
      </c>
      <c r="DB214" s="65">
        <v>16.03</v>
      </c>
      <c r="DC214" s="65">
        <v>1.35</v>
      </c>
      <c r="DD214" s="65">
        <v>9</v>
      </c>
      <c r="DE214" s="65">
        <v>1.93</v>
      </c>
      <c r="DF214" s="65">
        <v>10.8</v>
      </c>
      <c r="DG214" s="65">
        <v>4.5</v>
      </c>
      <c r="DH214" s="65">
        <v>5.4</v>
      </c>
      <c r="DI214" s="65">
        <v>23.36</v>
      </c>
      <c r="DJ214" s="65">
        <v>6.7</v>
      </c>
      <c r="DK214" s="65">
        <v>9.75</v>
      </c>
      <c r="DL214" s="65">
        <v>1.25</v>
      </c>
      <c r="DM214" s="65">
        <v>8.17</v>
      </c>
      <c r="DN214" s="65">
        <v>53.62</v>
      </c>
      <c r="DO214" s="67"/>
    </row>
    <row r="215" spans="2:119">
      <c r="B215" s="71"/>
      <c r="C215" s="42">
        <v>99</v>
      </c>
      <c r="D215" s="64">
        <f t="shared" si="5"/>
        <v>99.200500000000005</v>
      </c>
      <c r="E215" s="42">
        <v>2005</v>
      </c>
      <c r="F215" s="65">
        <v>90.758625438680625</v>
      </c>
      <c r="G215" s="65">
        <v>75.16339869281046</v>
      </c>
      <c r="H215" s="65">
        <v>2.4121666666666668</v>
      </c>
      <c r="I215" s="65">
        <v>15.24</v>
      </c>
      <c r="J215" s="65">
        <v>14.4</v>
      </c>
      <c r="K215" s="65">
        <v>21</v>
      </c>
      <c r="L215" s="65">
        <v>16.510000000000002</v>
      </c>
      <c r="M215" s="65">
        <v>14.6</v>
      </c>
      <c r="N215" s="65">
        <v>37</v>
      </c>
      <c r="O215" s="65">
        <v>21.68</v>
      </c>
      <c r="P215" s="65">
        <v>14.2</v>
      </c>
      <c r="Q215" s="65">
        <v>76</v>
      </c>
      <c r="R215" s="65">
        <v>26</v>
      </c>
      <c r="S215" s="65">
        <v>21.48</v>
      </c>
      <c r="T215" s="65">
        <v>14.3</v>
      </c>
      <c r="U215" s="65">
        <v>26</v>
      </c>
      <c r="V215" s="65">
        <v>20.239999999999998</v>
      </c>
      <c r="W215" s="65">
        <v>19.7</v>
      </c>
      <c r="X215" s="66">
        <v>720</v>
      </c>
      <c r="Y215" s="65">
        <v>14.1</v>
      </c>
      <c r="Z215" s="65">
        <v>14</v>
      </c>
      <c r="AA215" s="65">
        <v>1.2</v>
      </c>
      <c r="AB215" s="65">
        <v>14</v>
      </c>
      <c r="AC215" s="65">
        <v>15</v>
      </c>
      <c r="AD215" s="65">
        <v>1.1000000000000001</v>
      </c>
      <c r="AE215" s="65">
        <v>13.1</v>
      </c>
      <c r="AF215" s="65">
        <v>15</v>
      </c>
      <c r="AG215" s="65">
        <v>1.4</v>
      </c>
      <c r="AH215" s="65">
        <v>13.8</v>
      </c>
      <c r="AI215" s="65">
        <v>17</v>
      </c>
      <c r="AJ215" s="65">
        <v>1.2</v>
      </c>
      <c r="AK215" s="65">
        <v>25.4</v>
      </c>
      <c r="AL215" s="65">
        <v>22</v>
      </c>
      <c r="AM215" s="65">
        <v>1.1000000000000001</v>
      </c>
      <c r="AN215" s="65">
        <v>7.59</v>
      </c>
      <c r="AO215" s="65">
        <v>7.05</v>
      </c>
      <c r="AP215" s="65">
        <v>4.01</v>
      </c>
      <c r="AQ215" s="65">
        <v>4.17</v>
      </c>
      <c r="AR215" s="65">
        <v>7.12</v>
      </c>
      <c r="AS215" s="65">
        <v>4.26</v>
      </c>
      <c r="AT215" s="65">
        <v>4.5599999999999996</v>
      </c>
      <c r="AU215" s="65">
        <v>4.33</v>
      </c>
      <c r="AV215" s="65">
        <v>4.74</v>
      </c>
      <c r="AW215" s="65">
        <v>7.54</v>
      </c>
      <c r="AX215" s="65">
        <v>6.66</v>
      </c>
      <c r="AY215" s="65">
        <v>7.76</v>
      </c>
      <c r="AZ215" s="65">
        <v>8.4499999999999993</v>
      </c>
      <c r="BA215" s="65">
        <v>10.85</v>
      </c>
      <c r="BB215" s="65"/>
      <c r="BC215" s="65"/>
      <c r="BD215" s="65"/>
      <c r="BE215" s="65">
        <v>5.31</v>
      </c>
      <c r="BF215" s="65">
        <v>5.75</v>
      </c>
      <c r="BG215" s="65">
        <v>11.36</v>
      </c>
      <c r="BH215" s="65">
        <v>5.75</v>
      </c>
      <c r="BI215" s="65">
        <v>7.13</v>
      </c>
      <c r="BJ215" s="65">
        <v>6.07</v>
      </c>
      <c r="BK215" s="65">
        <v>8.17</v>
      </c>
      <c r="BL215" s="65">
        <v>9.17</v>
      </c>
      <c r="BM215" s="65">
        <v>9.69</v>
      </c>
      <c r="BN215" s="65">
        <v>9.76</v>
      </c>
      <c r="BO215" s="65">
        <v>11.45</v>
      </c>
      <c r="BP215" s="65">
        <v>10.52</v>
      </c>
      <c r="BQ215" s="65">
        <v>11.45</v>
      </c>
      <c r="BR215" s="65">
        <v>10.94</v>
      </c>
      <c r="BS215" s="65">
        <v>11.11</v>
      </c>
      <c r="BT215" s="65">
        <v>11.75</v>
      </c>
      <c r="BU215" s="65">
        <v>9.2200000000000006</v>
      </c>
      <c r="BV215" s="65">
        <v>11.03</v>
      </c>
      <c r="BW215" s="65">
        <v>9.4600000000000009</v>
      </c>
      <c r="BX215" s="65">
        <v>3.22</v>
      </c>
      <c r="BY215" s="65">
        <v>0.66</v>
      </c>
      <c r="BZ215" s="65">
        <v>0.68</v>
      </c>
      <c r="CA215" s="65">
        <v>8.1199999999999992</v>
      </c>
      <c r="CB215" s="65">
        <v>9</v>
      </c>
      <c r="CC215" s="65">
        <v>8.24</v>
      </c>
      <c r="CD215" s="65">
        <v>9.2100000000000009</v>
      </c>
      <c r="CE215" s="65">
        <v>12.8</v>
      </c>
      <c r="CF215" s="65">
        <v>0.5</v>
      </c>
      <c r="CG215" s="65" t="s">
        <v>202</v>
      </c>
      <c r="CH215" s="65">
        <v>59</v>
      </c>
      <c r="CI215" s="65">
        <v>50</v>
      </c>
      <c r="CJ215" s="65">
        <v>3.49</v>
      </c>
      <c r="CK215" s="65">
        <v>5.57</v>
      </c>
      <c r="CL215" s="65">
        <v>1.41</v>
      </c>
      <c r="CM215" s="65">
        <v>15.55</v>
      </c>
      <c r="CN215" s="65">
        <v>26.23</v>
      </c>
      <c r="CO215" s="65">
        <v>6.71</v>
      </c>
      <c r="CP215" s="65">
        <v>5.59</v>
      </c>
      <c r="CQ215" s="65">
        <v>3.76</v>
      </c>
      <c r="CR215" s="65">
        <v>2.12</v>
      </c>
      <c r="CS215" s="65">
        <v>0.39</v>
      </c>
      <c r="CT215" s="65">
        <v>0.36</v>
      </c>
      <c r="CU215" s="65">
        <v>0.32</v>
      </c>
      <c r="CV215" s="65">
        <v>0.28000000000000003</v>
      </c>
      <c r="CW215" s="65">
        <v>0.57999999999999996</v>
      </c>
      <c r="CX215" s="65">
        <v>0.62</v>
      </c>
      <c r="CY215" s="65">
        <v>0.89</v>
      </c>
      <c r="CZ215" s="65">
        <v>1.2</v>
      </c>
      <c r="DA215" s="65">
        <v>1.1499999999999999</v>
      </c>
      <c r="DB215" s="65">
        <v>19.100000000000001</v>
      </c>
      <c r="DC215" s="65">
        <v>1.56</v>
      </c>
      <c r="DD215" s="65">
        <v>8.9</v>
      </c>
      <c r="DE215" s="65">
        <v>1.97</v>
      </c>
      <c r="DF215" s="65">
        <v>10.8</v>
      </c>
      <c r="DG215" s="65">
        <v>6.55</v>
      </c>
      <c r="DH215" s="65">
        <v>9.4</v>
      </c>
      <c r="DI215" s="65">
        <v>25.98</v>
      </c>
      <c r="DJ215" s="65">
        <v>7.1</v>
      </c>
      <c r="DK215" s="65">
        <v>14</v>
      </c>
      <c r="DL215" s="65">
        <v>1.31</v>
      </c>
      <c r="DM215" s="65">
        <v>9.58</v>
      </c>
      <c r="DN215" s="65">
        <v>55.28</v>
      </c>
      <c r="DO215" s="67"/>
    </row>
    <row r="216" spans="2:119">
      <c r="B216" s="71"/>
      <c r="C216" s="42">
        <v>99</v>
      </c>
      <c r="D216" s="64">
        <f t="shared" si="5"/>
        <v>99.200599999999994</v>
      </c>
      <c r="E216" s="42">
        <v>2006</v>
      </c>
      <c r="F216" s="65">
        <v>93.186954800217421</v>
      </c>
      <c r="G216" s="65">
        <v>79.121278140885991</v>
      </c>
      <c r="H216" s="65">
        <v>2.8808333333333329</v>
      </c>
      <c r="I216" s="65">
        <v>15.78</v>
      </c>
      <c r="J216" s="65">
        <v>14.9</v>
      </c>
      <c r="K216" s="65">
        <v>21</v>
      </c>
      <c r="L216" s="65">
        <v>16.64</v>
      </c>
      <c r="M216" s="65">
        <v>14.8</v>
      </c>
      <c r="N216" s="65">
        <v>36</v>
      </c>
      <c r="O216" s="65">
        <v>21.75</v>
      </c>
      <c r="P216" s="65">
        <v>15</v>
      </c>
      <c r="Q216" s="65">
        <v>74</v>
      </c>
      <c r="R216" s="65">
        <v>27</v>
      </c>
      <c r="S216" s="65">
        <v>21.88</v>
      </c>
      <c r="T216" s="65">
        <v>17.2</v>
      </c>
      <c r="U216" s="65">
        <v>27</v>
      </c>
      <c r="V216" s="65">
        <v>19.55</v>
      </c>
      <c r="W216" s="65">
        <v>21.3</v>
      </c>
      <c r="X216" s="66">
        <v>1200</v>
      </c>
      <c r="Y216" s="65">
        <v>14.5</v>
      </c>
      <c r="Z216" s="65">
        <v>14</v>
      </c>
      <c r="AA216" s="65">
        <v>1</v>
      </c>
      <c r="AB216" s="65">
        <v>14.3</v>
      </c>
      <c r="AC216" s="65">
        <v>15</v>
      </c>
      <c r="AD216" s="65">
        <v>0.8</v>
      </c>
      <c r="AE216" s="65">
        <v>13.8</v>
      </c>
      <c r="AF216" s="65">
        <v>15</v>
      </c>
      <c r="AG216" s="65">
        <v>0.8</v>
      </c>
      <c r="AH216" s="65">
        <v>13.8</v>
      </c>
      <c r="AI216" s="65">
        <v>16</v>
      </c>
      <c r="AJ216" s="65">
        <v>0.8</v>
      </c>
      <c r="AK216" s="65">
        <v>30.9</v>
      </c>
      <c r="AL216" s="65">
        <v>16</v>
      </c>
      <c r="AM216" s="65">
        <v>1</v>
      </c>
      <c r="AN216" s="65">
        <v>7.6</v>
      </c>
      <c r="AO216" s="65">
        <v>7.09</v>
      </c>
      <c r="AP216" s="65">
        <v>4.1500000000000004</v>
      </c>
      <c r="AQ216" s="65">
        <v>4.42</v>
      </c>
      <c r="AR216" s="65">
        <v>6.75</v>
      </c>
      <c r="AS216" s="65">
        <v>4.4000000000000004</v>
      </c>
      <c r="AT216" s="65">
        <v>4.83</v>
      </c>
      <c r="AU216" s="65">
        <v>4.51</v>
      </c>
      <c r="AV216" s="65">
        <v>5.2</v>
      </c>
      <c r="AW216" s="65">
        <v>7.79</v>
      </c>
      <c r="AX216" s="65">
        <v>8</v>
      </c>
      <c r="AY216" s="65">
        <v>8.5299999999999994</v>
      </c>
      <c r="AZ216" s="65">
        <v>9.1</v>
      </c>
      <c r="BA216" s="65">
        <v>11.88</v>
      </c>
      <c r="BB216" s="65"/>
      <c r="BC216" s="65"/>
      <c r="BD216" s="65"/>
      <c r="BE216" s="65">
        <v>5.88</v>
      </c>
      <c r="BF216" s="65">
        <v>5.58</v>
      </c>
      <c r="BG216" s="65">
        <v>11.04</v>
      </c>
      <c r="BH216" s="65">
        <v>7.02</v>
      </c>
      <c r="BI216" s="65">
        <v>7.37</v>
      </c>
      <c r="BJ216" s="65">
        <v>6.43</v>
      </c>
      <c r="BK216" s="65">
        <v>8.52</v>
      </c>
      <c r="BL216" s="65">
        <v>9.65</v>
      </c>
      <c r="BM216" s="65">
        <v>10.3</v>
      </c>
      <c r="BN216" s="65">
        <v>10.33</v>
      </c>
      <c r="BO216" s="65">
        <v>11.44</v>
      </c>
      <c r="BP216" s="65">
        <v>10.79</v>
      </c>
      <c r="BQ216" s="65">
        <v>11.77</v>
      </c>
      <c r="BR216" s="65">
        <v>11.26</v>
      </c>
      <c r="BS216" s="65">
        <v>11.57</v>
      </c>
      <c r="BT216" s="65">
        <v>12</v>
      </c>
      <c r="BU216" s="65">
        <v>9.65</v>
      </c>
      <c r="BV216" s="65">
        <v>11.05</v>
      </c>
      <c r="BW216" s="65">
        <v>10.029999999999999</v>
      </c>
      <c r="BX216" s="65">
        <v>3.4</v>
      </c>
      <c r="BY216" s="65">
        <v>0.67</v>
      </c>
      <c r="BZ216" s="65">
        <v>0.71</v>
      </c>
      <c r="CA216" s="65">
        <v>8.59</v>
      </c>
      <c r="CB216" s="65">
        <v>9.08</v>
      </c>
      <c r="CC216" s="65">
        <v>8.85</v>
      </c>
      <c r="CD216" s="65">
        <v>9.58</v>
      </c>
      <c r="CE216" s="65">
        <v>12.9</v>
      </c>
      <c r="CF216" s="65">
        <v>0.57999999999999996</v>
      </c>
      <c r="CG216" s="65" t="s">
        <v>202</v>
      </c>
      <c r="CH216" s="65">
        <v>55</v>
      </c>
      <c r="CI216" s="65" t="s">
        <v>202</v>
      </c>
      <c r="CJ216" s="65">
        <v>3.63</v>
      </c>
      <c r="CK216" s="65">
        <v>6.96</v>
      </c>
      <c r="CL216" s="65">
        <v>1.35</v>
      </c>
      <c r="CM216" s="65">
        <v>16.510000000000002</v>
      </c>
      <c r="CN216" s="65">
        <v>27.79</v>
      </c>
      <c r="CO216" s="65">
        <v>6.93</v>
      </c>
      <c r="CP216" s="65">
        <v>5.79</v>
      </c>
      <c r="CQ216" s="65">
        <v>4.03</v>
      </c>
      <c r="CR216" s="65">
        <v>2.2200000000000002</v>
      </c>
      <c r="CS216" s="65">
        <v>0.38</v>
      </c>
      <c r="CT216" s="65">
        <v>0.37</v>
      </c>
      <c r="CU216" s="65">
        <v>0.55000000000000004</v>
      </c>
      <c r="CV216" s="65">
        <v>0.28000000000000003</v>
      </c>
      <c r="CW216" s="65">
        <v>0.57999999999999996</v>
      </c>
      <c r="CX216" s="65">
        <v>0.61</v>
      </c>
      <c r="CY216" s="65">
        <v>0.86</v>
      </c>
      <c r="CZ216" s="65">
        <v>1.02</v>
      </c>
      <c r="DA216" s="65">
        <v>1.1299999999999999</v>
      </c>
      <c r="DB216" s="65">
        <v>22.23</v>
      </c>
      <c r="DC216" s="65">
        <v>1.48</v>
      </c>
      <c r="DD216" s="65">
        <v>8.5</v>
      </c>
      <c r="DE216" s="65">
        <v>2.41</v>
      </c>
      <c r="DF216" s="65">
        <v>11.2</v>
      </c>
      <c r="DG216" s="65">
        <v>6.85</v>
      </c>
      <c r="DH216" s="65">
        <v>10.9</v>
      </c>
      <c r="DI216" s="65">
        <v>29.59</v>
      </c>
      <c r="DJ216" s="65">
        <v>7.3</v>
      </c>
      <c r="DK216" s="65">
        <v>18</v>
      </c>
      <c r="DL216" s="65">
        <v>1.42</v>
      </c>
      <c r="DM216" s="65">
        <v>10.35</v>
      </c>
      <c r="DN216" s="65">
        <v>63.16</v>
      </c>
      <c r="DO216" s="67"/>
    </row>
    <row r="217" spans="2:119">
      <c r="B217" s="71"/>
      <c r="C217" s="42">
        <v>99</v>
      </c>
      <c r="D217" s="64">
        <f t="shared" si="5"/>
        <v>99.200699999999998</v>
      </c>
      <c r="E217" s="42">
        <v>2007</v>
      </c>
      <c r="F217" s="65">
        <v>95.519124876726764</v>
      </c>
      <c r="G217" s="65">
        <v>83.297022512708779</v>
      </c>
      <c r="H217" s="65">
        <v>2.8546666666666667</v>
      </c>
      <c r="I217" s="65">
        <v>16.850000000000001</v>
      </c>
      <c r="J217" s="65">
        <v>16</v>
      </c>
      <c r="K217" s="65">
        <v>21</v>
      </c>
      <c r="L217" s="65">
        <v>17.45</v>
      </c>
      <c r="M217" s="65">
        <v>15.9</v>
      </c>
      <c r="N217" s="65">
        <v>36</v>
      </c>
      <c r="O217" s="65">
        <v>22.14</v>
      </c>
      <c r="P217" s="65">
        <v>16.399999999999999</v>
      </c>
      <c r="Q217" s="65">
        <v>71</v>
      </c>
      <c r="R217" s="65">
        <v>29</v>
      </c>
      <c r="S217" s="65">
        <v>22.61</v>
      </c>
      <c r="T217" s="65">
        <v>15.8</v>
      </c>
      <c r="U217" s="65">
        <v>28</v>
      </c>
      <c r="V217" s="65">
        <v>20.88</v>
      </c>
      <c r="W217" s="65">
        <v>19.8</v>
      </c>
      <c r="X217" s="66">
        <v>1400</v>
      </c>
      <c r="Y217" s="65">
        <v>15.5</v>
      </c>
      <c r="Z217" s="65">
        <v>15</v>
      </c>
      <c r="AA217" s="65">
        <v>1.2</v>
      </c>
      <c r="AB217" s="65">
        <v>15.3</v>
      </c>
      <c r="AC217" s="65">
        <v>14</v>
      </c>
      <c r="AD217" s="65">
        <v>1.2</v>
      </c>
      <c r="AE217" s="65">
        <v>14.3</v>
      </c>
      <c r="AF217" s="65">
        <v>15</v>
      </c>
      <c r="AG217" s="65">
        <v>1.1000000000000001</v>
      </c>
      <c r="AH217" s="65">
        <v>14.3</v>
      </c>
      <c r="AI217" s="65">
        <v>15</v>
      </c>
      <c r="AJ217" s="65">
        <v>1.1000000000000001</v>
      </c>
      <c r="AK217" s="65">
        <v>30.3</v>
      </c>
      <c r="AL217" s="65">
        <v>15</v>
      </c>
      <c r="AM217" s="65">
        <v>0.9</v>
      </c>
      <c r="AN217" s="65">
        <v>6.33</v>
      </c>
      <c r="AO217" s="65">
        <v>6.32</v>
      </c>
      <c r="AP217" s="65">
        <v>4.2</v>
      </c>
      <c r="AQ217" s="65">
        <v>4.37</v>
      </c>
      <c r="AR217" s="65">
        <v>8.4600000000000009</v>
      </c>
      <c r="AS217" s="65">
        <v>4.5</v>
      </c>
      <c r="AT217" s="65">
        <v>5.19</v>
      </c>
      <c r="AU217" s="65">
        <v>4.49</v>
      </c>
      <c r="AV217" s="65">
        <v>5.48</v>
      </c>
      <c r="AW217" s="65">
        <v>7.93</v>
      </c>
      <c r="AX217" s="65">
        <v>8.06</v>
      </c>
      <c r="AY217" s="65">
        <v>8.3699999999999992</v>
      </c>
      <c r="AZ217" s="65">
        <v>9.75</v>
      </c>
      <c r="BA217" s="65">
        <v>11.46</v>
      </c>
      <c r="BB217" s="65"/>
      <c r="BC217" s="65"/>
      <c r="BD217" s="65"/>
      <c r="BE217" s="65">
        <v>6.68</v>
      </c>
      <c r="BF217" s="65">
        <v>5.83</v>
      </c>
      <c r="BG217" s="65">
        <v>10.64</v>
      </c>
      <c r="BH217" s="65">
        <v>7.56</v>
      </c>
      <c r="BI217" s="65">
        <v>7.25</v>
      </c>
      <c r="BJ217" s="65">
        <v>6.66</v>
      </c>
      <c r="BK217" s="65">
        <v>9.5399999999999991</v>
      </c>
      <c r="BL217" s="65">
        <v>10.65</v>
      </c>
      <c r="BM217" s="65">
        <v>10.91</v>
      </c>
      <c r="BN217" s="65">
        <v>10.94</v>
      </c>
      <c r="BO217" s="65">
        <v>12.6</v>
      </c>
      <c r="BP217" s="65">
        <v>11.35</v>
      </c>
      <c r="BQ217" s="65">
        <v>12.1</v>
      </c>
      <c r="BR217" s="65">
        <v>12.04</v>
      </c>
      <c r="BS217" s="65">
        <v>12.09</v>
      </c>
      <c r="BT217" s="65">
        <v>12.34</v>
      </c>
      <c r="BU217" s="65">
        <v>10.27</v>
      </c>
      <c r="BV217" s="65">
        <v>11.64</v>
      </c>
      <c r="BW217" s="65">
        <v>10.35</v>
      </c>
      <c r="BX217" s="65">
        <v>3.54</v>
      </c>
      <c r="BY217" s="65">
        <v>0.71</v>
      </c>
      <c r="BZ217" s="65">
        <v>0.85</v>
      </c>
      <c r="CA217" s="65">
        <v>9.3000000000000007</v>
      </c>
      <c r="CB217" s="65">
        <v>9.9499999999999993</v>
      </c>
      <c r="CC217" s="65">
        <v>9.11</v>
      </c>
      <c r="CD217" s="65">
        <v>9.8800000000000008</v>
      </c>
      <c r="CE217" s="65">
        <v>13.07</v>
      </c>
      <c r="CF217" s="65">
        <v>0.66</v>
      </c>
      <c r="CG217" s="65" t="s">
        <v>202</v>
      </c>
      <c r="CH217" s="65">
        <v>56.25</v>
      </c>
      <c r="CI217" s="65" t="s">
        <v>202</v>
      </c>
      <c r="CJ217" s="65">
        <v>3.88</v>
      </c>
      <c r="CK217" s="65">
        <v>8.76</v>
      </c>
      <c r="CL217" s="65">
        <v>1.47</v>
      </c>
      <c r="CM217" s="65">
        <v>17.95</v>
      </c>
      <c r="CN217" s="65">
        <v>30.237031159566591</v>
      </c>
      <c r="CO217" s="65">
        <v>6.97</v>
      </c>
      <c r="CP217" s="65">
        <v>5.89</v>
      </c>
      <c r="CQ217" s="65">
        <v>4.17</v>
      </c>
      <c r="CR217" s="65">
        <v>2.2999999999999998</v>
      </c>
      <c r="CS217" s="65">
        <v>0.44</v>
      </c>
      <c r="CT217" s="65">
        <v>0.39</v>
      </c>
      <c r="CU217" s="65">
        <v>0.56999999999999995</v>
      </c>
      <c r="CV217" s="65">
        <v>0.33</v>
      </c>
      <c r="CW217" s="65">
        <v>0.56999999999999995</v>
      </c>
      <c r="CX217" s="65">
        <v>0.57999999999999996</v>
      </c>
      <c r="CY217" s="65">
        <v>0.83</v>
      </c>
      <c r="CZ217" s="65">
        <v>1.34</v>
      </c>
      <c r="DA217" s="65">
        <v>1.27</v>
      </c>
      <c r="DB217" s="65">
        <v>24.18</v>
      </c>
      <c r="DC217" s="65">
        <v>1.57</v>
      </c>
      <c r="DD217" s="65">
        <v>8.8000000000000007</v>
      </c>
      <c r="DE217" s="65">
        <v>2.4300000000000002</v>
      </c>
      <c r="DF217" s="65">
        <v>12.5</v>
      </c>
      <c r="DG217" s="65">
        <v>8.43</v>
      </c>
      <c r="DH217" s="65">
        <v>8.6999999999999993</v>
      </c>
      <c r="DI217" s="65">
        <v>32.950000000000003</v>
      </c>
      <c r="DJ217" s="65">
        <v>8</v>
      </c>
      <c r="DK217" s="65">
        <v>10</v>
      </c>
      <c r="DL217" s="65">
        <v>1.66</v>
      </c>
      <c r="DM217" s="65">
        <v>10.44</v>
      </c>
      <c r="DN217" s="65">
        <v>67.92</v>
      </c>
      <c r="DO217" s="67"/>
    </row>
    <row r="218" spans="2:119">
      <c r="B218" s="71"/>
      <c r="C218" s="67">
        <v>99</v>
      </c>
      <c r="D218" s="64">
        <f t="shared" si="5"/>
        <v>99.200800000000001</v>
      </c>
      <c r="E218" s="67">
        <v>2008</v>
      </c>
      <c r="F218" s="68">
        <v>98.434398955282248</v>
      </c>
      <c r="G218" s="68">
        <v>90.813362381989833</v>
      </c>
      <c r="H218" s="68">
        <v>4.3689999999999998</v>
      </c>
      <c r="I218" s="68">
        <v>21.65</v>
      </c>
      <c r="J218" s="68">
        <v>21.1</v>
      </c>
      <c r="K218" s="68">
        <v>21</v>
      </c>
      <c r="L218" s="68">
        <v>22.99</v>
      </c>
      <c r="M218" s="68">
        <v>21.6</v>
      </c>
      <c r="N218" s="68">
        <v>36</v>
      </c>
      <c r="O218" s="68">
        <v>26.51</v>
      </c>
      <c r="P218" s="68">
        <v>20.3</v>
      </c>
      <c r="Q218" s="68">
        <v>68</v>
      </c>
      <c r="R218" s="68">
        <v>32</v>
      </c>
      <c r="S218" s="68">
        <v>26.47</v>
      </c>
      <c r="T218" s="68">
        <v>20.6</v>
      </c>
      <c r="U218" s="68">
        <v>26</v>
      </c>
      <c r="V218" s="68">
        <v>26.28</v>
      </c>
      <c r="W218" s="68">
        <v>26.5</v>
      </c>
      <c r="X218" s="69">
        <v>1800</v>
      </c>
      <c r="Y218" s="68">
        <v>19.8</v>
      </c>
      <c r="Z218" s="68">
        <v>12</v>
      </c>
      <c r="AA218" s="68">
        <v>2</v>
      </c>
      <c r="AB218" s="68">
        <v>19.8</v>
      </c>
      <c r="AC218" s="68">
        <v>13</v>
      </c>
      <c r="AD218" s="68">
        <v>2</v>
      </c>
      <c r="AE218" s="68">
        <v>18.3</v>
      </c>
      <c r="AF218" s="68">
        <v>15</v>
      </c>
      <c r="AG218" s="68">
        <v>2.2000000000000002</v>
      </c>
      <c r="AH218" s="68">
        <v>18.899999999999999</v>
      </c>
      <c r="AI218" s="68">
        <v>15</v>
      </c>
      <c r="AJ218" s="68">
        <v>2</v>
      </c>
      <c r="AK218" s="68">
        <v>26.1</v>
      </c>
      <c r="AL218" s="68">
        <v>14</v>
      </c>
      <c r="AM218" s="68">
        <v>3.2</v>
      </c>
      <c r="AN218" s="68">
        <v>8.41</v>
      </c>
      <c r="AO218" s="68">
        <v>8.4600000000000009</v>
      </c>
      <c r="AP218" s="68">
        <v>4.96</v>
      </c>
      <c r="AQ218" s="68">
        <v>4.9800000000000004</v>
      </c>
      <c r="AR218" s="68">
        <v>10.199999999999999</v>
      </c>
      <c r="AS218" s="68">
        <v>5.01</v>
      </c>
      <c r="AT218" s="68">
        <v>6.2</v>
      </c>
      <c r="AU218" s="68">
        <v>5.07</v>
      </c>
      <c r="AV218" s="68">
        <v>6.2</v>
      </c>
      <c r="AW218" s="68">
        <v>9.02</v>
      </c>
      <c r="AX218" s="68">
        <v>9</v>
      </c>
      <c r="AY218" s="68">
        <v>9.56</v>
      </c>
      <c r="AZ218" s="68">
        <v>11.19</v>
      </c>
      <c r="BA218" s="68">
        <v>15.81</v>
      </c>
      <c r="BB218" s="68"/>
      <c r="BC218" s="68"/>
      <c r="BD218" s="68"/>
      <c r="BE218" s="68">
        <v>6.71</v>
      </c>
      <c r="BF218" s="68">
        <v>6.42</v>
      </c>
      <c r="BG218" s="68">
        <v>15.41</v>
      </c>
      <c r="BH218" s="68">
        <v>6.93</v>
      </c>
      <c r="BI218" s="68">
        <v>8.9499999999999993</v>
      </c>
      <c r="BJ218" s="68">
        <v>7.73</v>
      </c>
      <c r="BK218" s="68">
        <v>11.09</v>
      </c>
      <c r="BL218" s="68">
        <v>12.3</v>
      </c>
      <c r="BM218" s="68">
        <v>12.51</v>
      </c>
      <c r="BN218" s="68">
        <v>12.87</v>
      </c>
      <c r="BO218" s="68">
        <v>14.65</v>
      </c>
      <c r="BP218" s="68">
        <v>13.75</v>
      </c>
      <c r="BQ218" s="68">
        <v>13.73</v>
      </c>
      <c r="BR218" s="68">
        <v>13.49</v>
      </c>
      <c r="BS218" s="68">
        <v>13.57</v>
      </c>
      <c r="BT218" s="68">
        <v>14.07</v>
      </c>
      <c r="BU218" s="68">
        <v>11.49</v>
      </c>
      <c r="BV218" s="68">
        <v>13.63</v>
      </c>
      <c r="BW218" s="68">
        <v>11.83</v>
      </c>
      <c r="BX218" s="68">
        <v>4.21</v>
      </c>
      <c r="BY218" s="68">
        <v>0.81</v>
      </c>
      <c r="BZ218" s="68">
        <v>0.91</v>
      </c>
      <c r="CA218" s="68">
        <v>9.83</v>
      </c>
      <c r="CB218" s="68">
        <v>10.72</v>
      </c>
      <c r="CC218" s="68">
        <v>11.52</v>
      </c>
      <c r="CD218" s="68">
        <v>11.1</v>
      </c>
      <c r="CE218" s="68">
        <v>14.76</v>
      </c>
      <c r="CF218" s="68">
        <v>0.85</v>
      </c>
      <c r="CG218" s="68" t="s">
        <v>202</v>
      </c>
      <c r="CH218" s="68">
        <v>58.33</v>
      </c>
      <c r="CI218" s="68" t="s">
        <v>202</v>
      </c>
      <c r="CJ218" s="68">
        <v>4.25</v>
      </c>
      <c r="CK218" s="68">
        <v>8.7899999999999991</v>
      </c>
      <c r="CL218" s="68">
        <v>1.48</v>
      </c>
      <c r="CM218" s="68">
        <v>20.260000000000002</v>
      </c>
      <c r="CN218" s="68">
        <v>32.285492187017802</v>
      </c>
      <c r="CO218" s="68">
        <v>7.93</v>
      </c>
      <c r="CP218" s="68">
        <v>6.86</v>
      </c>
      <c r="CQ218" s="68">
        <v>5.61</v>
      </c>
      <c r="CR218" s="68">
        <v>2.72</v>
      </c>
      <c r="CS218" s="68">
        <v>0.4</v>
      </c>
      <c r="CT218" s="68">
        <v>0.36</v>
      </c>
      <c r="CU218" s="68">
        <v>0.69</v>
      </c>
      <c r="CV218" s="68">
        <v>0.34</v>
      </c>
      <c r="CW218" s="68">
        <v>0.64</v>
      </c>
      <c r="CX218" s="68">
        <v>0.68</v>
      </c>
      <c r="CY218" s="68">
        <v>1.03</v>
      </c>
      <c r="CZ218" s="68">
        <v>1.52</v>
      </c>
      <c r="DA218" s="68">
        <v>1.44</v>
      </c>
      <c r="DB218" s="68">
        <v>25.57</v>
      </c>
      <c r="DC218" s="68">
        <v>1.78</v>
      </c>
      <c r="DD218" s="68">
        <v>9.1999999999999993</v>
      </c>
      <c r="DE218" s="68">
        <v>2.66</v>
      </c>
      <c r="DF218" s="68">
        <v>10.1</v>
      </c>
      <c r="DG218" s="68">
        <v>9.8800000000000008</v>
      </c>
      <c r="DH218" s="68">
        <v>6.5</v>
      </c>
      <c r="DI218" s="68">
        <v>32.270000000000003</v>
      </c>
      <c r="DJ218" s="68">
        <v>6.5</v>
      </c>
      <c r="DK218" s="68">
        <v>10</v>
      </c>
      <c r="DL218" s="68">
        <v>2.62</v>
      </c>
      <c r="DM218" s="68">
        <v>12.85</v>
      </c>
      <c r="DN218" s="68">
        <v>65.17</v>
      </c>
      <c r="DO218" s="67"/>
    </row>
    <row r="219" spans="2:119">
      <c r="B219" s="71"/>
      <c r="C219" s="67">
        <v>99</v>
      </c>
      <c r="D219" s="64">
        <f t="shared" si="5"/>
        <v>99.200900000000004</v>
      </c>
      <c r="E219" s="67">
        <v>2009</v>
      </c>
      <c r="F219" s="68">
        <v>98.372916036466748</v>
      </c>
      <c r="G219" s="68">
        <v>96.804647785039933</v>
      </c>
      <c r="H219" s="68">
        <v>2.4626666666666668</v>
      </c>
      <c r="I219" s="68">
        <v>20.86</v>
      </c>
      <c r="J219" s="68">
        <v>20</v>
      </c>
      <c r="K219" s="68">
        <v>22</v>
      </c>
      <c r="L219" s="68">
        <v>22.37</v>
      </c>
      <c r="M219" s="68">
        <v>20.399999999999999</v>
      </c>
      <c r="N219" s="68">
        <v>35</v>
      </c>
      <c r="O219" s="68">
        <v>26.35</v>
      </c>
      <c r="P219" s="68">
        <v>19.2</v>
      </c>
      <c r="Q219" s="68">
        <v>73</v>
      </c>
      <c r="R219" s="68">
        <v>29</v>
      </c>
      <c r="S219" s="68">
        <v>25.66</v>
      </c>
      <c r="T219" s="68">
        <v>19.8</v>
      </c>
      <c r="U219" s="68">
        <v>27</v>
      </c>
      <c r="V219" s="68">
        <v>26.26</v>
      </c>
      <c r="W219" s="68">
        <v>27.4</v>
      </c>
      <c r="X219" s="69">
        <v>1900</v>
      </c>
      <c r="Y219" s="68">
        <v>19.2</v>
      </c>
      <c r="Z219" s="68">
        <v>15</v>
      </c>
      <c r="AA219" s="68">
        <v>1.7</v>
      </c>
      <c r="AB219" s="68">
        <v>18.899999999999999</v>
      </c>
      <c r="AC219" s="68">
        <v>15</v>
      </c>
      <c r="AD219" s="68">
        <v>1.7</v>
      </c>
      <c r="AE219" s="68">
        <v>16.399999999999999</v>
      </c>
      <c r="AF219" s="68">
        <v>16</v>
      </c>
      <c r="AG219" s="68">
        <v>1.9</v>
      </c>
      <c r="AH219" s="68">
        <v>17.5</v>
      </c>
      <c r="AI219" s="68">
        <v>18</v>
      </c>
      <c r="AJ219" s="68">
        <v>1.7</v>
      </c>
      <c r="AK219" s="68">
        <v>26.7</v>
      </c>
      <c r="AL219" s="68">
        <v>15</v>
      </c>
      <c r="AM219" s="68">
        <v>1</v>
      </c>
      <c r="AN219" s="68">
        <v>8</v>
      </c>
      <c r="AO219" s="68">
        <v>7.24</v>
      </c>
      <c r="AP219" s="68">
        <v>4.68</v>
      </c>
      <c r="AQ219" s="68">
        <v>4.82</v>
      </c>
      <c r="AR219" s="68">
        <v>10.55</v>
      </c>
      <c r="AS219" s="68">
        <v>4.9800000000000004</v>
      </c>
      <c r="AT219" s="68">
        <v>6.93</v>
      </c>
      <c r="AU219" s="68">
        <v>4.95</v>
      </c>
      <c r="AV219" s="68">
        <v>6.6</v>
      </c>
      <c r="AW219" s="68">
        <v>9.06</v>
      </c>
      <c r="AX219" s="68">
        <v>9.06</v>
      </c>
      <c r="AY219" s="68">
        <v>9.52</v>
      </c>
      <c r="AZ219" s="68">
        <v>10.06</v>
      </c>
      <c r="BA219" s="68">
        <v>13.7</v>
      </c>
      <c r="BB219" s="68"/>
      <c r="BC219" s="68"/>
      <c r="BD219" s="68"/>
      <c r="BE219" s="68">
        <v>7.3</v>
      </c>
      <c r="BF219" s="68">
        <v>8.4</v>
      </c>
      <c r="BG219" s="68">
        <v>14</v>
      </c>
      <c r="BH219" s="68">
        <v>7.43</v>
      </c>
      <c r="BI219" s="68">
        <v>8.84</v>
      </c>
      <c r="BJ219" s="68">
        <v>7.42</v>
      </c>
      <c r="BK219" s="68">
        <v>11.14</v>
      </c>
      <c r="BL219" s="68">
        <v>12.61</v>
      </c>
      <c r="BM219" s="68">
        <v>12.52</v>
      </c>
      <c r="BN219" s="68">
        <v>12.58</v>
      </c>
      <c r="BO219" s="68">
        <v>14.02</v>
      </c>
      <c r="BP219" s="68">
        <v>12.68</v>
      </c>
      <c r="BQ219" s="68">
        <v>13.31</v>
      </c>
      <c r="BR219" s="68">
        <v>13.63</v>
      </c>
      <c r="BS219" s="68">
        <v>13.7</v>
      </c>
      <c r="BT219" s="68">
        <v>13.68</v>
      </c>
      <c r="BU219" s="68">
        <v>11.52</v>
      </c>
      <c r="BV219" s="68">
        <v>13.09</v>
      </c>
      <c r="BW219" s="68">
        <v>11.77</v>
      </c>
      <c r="BX219" s="68">
        <v>3.82</v>
      </c>
      <c r="BY219" s="68">
        <v>0.92</v>
      </c>
      <c r="BZ219" s="68">
        <v>0.91</v>
      </c>
      <c r="CA219" s="68">
        <v>10.45</v>
      </c>
      <c r="CB219" s="68">
        <v>10.71</v>
      </c>
      <c r="CC219" s="68">
        <v>10.56</v>
      </c>
      <c r="CD219" s="68">
        <v>10.86</v>
      </c>
      <c r="CE219" s="68">
        <v>13.58</v>
      </c>
      <c r="CF219" s="68">
        <v>0.84</v>
      </c>
      <c r="CG219" s="68" t="s">
        <v>202</v>
      </c>
      <c r="CH219" s="68">
        <v>58.165242945822854</v>
      </c>
      <c r="CI219" s="68" t="s">
        <v>202</v>
      </c>
      <c r="CJ219" s="68">
        <v>4.3499999999999996</v>
      </c>
      <c r="CK219" s="68">
        <v>9.2899999999999991</v>
      </c>
      <c r="CL219" s="68">
        <v>1.77</v>
      </c>
      <c r="CM219" s="68">
        <v>19.100000000000001</v>
      </c>
      <c r="CN219" s="68">
        <v>34.524333997017074</v>
      </c>
      <c r="CO219" s="68">
        <v>7.39</v>
      </c>
      <c r="CP219" s="68">
        <v>6.54</v>
      </c>
      <c r="CQ219" s="68">
        <v>4.68</v>
      </c>
      <c r="CR219" s="68">
        <v>2.1800000000000002</v>
      </c>
      <c r="CS219" s="68">
        <v>0.41</v>
      </c>
      <c r="CT219" s="68">
        <v>0.37</v>
      </c>
      <c r="CU219" s="68">
        <v>0.61</v>
      </c>
      <c r="CV219" s="68">
        <v>0.32</v>
      </c>
      <c r="CW219" s="68">
        <v>0.61</v>
      </c>
      <c r="CX219" s="68">
        <v>0.67</v>
      </c>
      <c r="CY219" s="68">
        <v>0.9</v>
      </c>
      <c r="CZ219" s="68">
        <v>1.51</v>
      </c>
      <c r="DA219" s="68">
        <v>1.3</v>
      </c>
      <c r="DB219" s="68">
        <v>24.416466165413535</v>
      </c>
      <c r="DC219" s="68">
        <v>1.6996992481203008</v>
      </c>
      <c r="DD219" s="68">
        <v>9.1999999999999993</v>
      </c>
      <c r="DE219" s="68">
        <v>2.54</v>
      </c>
      <c r="DF219" s="68">
        <v>10.4</v>
      </c>
      <c r="DG219" s="68">
        <v>10.057576696622249</v>
      </c>
      <c r="DH219" s="68">
        <v>6.5</v>
      </c>
      <c r="DI219" s="68">
        <v>32.85</v>
      </c>
      <c r="DJ219" s="68">
        <v>6.6</v>
      </c>
      <c r="DK219" s="68">
        <v>19</v>
      </c>
      <c r="DL219" s="68">
        <v>2.1</v>
      </c>
      <c r="DM219" s="68">
        <v>12</v>
      </c>
      <c r="DN219" s="68">
        <v>76</v>
      </c>
      <c r="DO219" s="67"/>
    </row>
    <row r="220" spans="2:119">
      <c r="B220" s="71"/>
      <c r="C220" s="67">
        <v>99</v>
      </c>
      <c r="D220" s="64">
        <f>C220+E220/10000</f>
        <v>99.201300000000003</v>
      </c>
      <c r="E220" s="67">
        <v>2013</v>
      </c>
      <c r="F220" s="68">
        <v>105.38268482732154</v>
      </c>
      <c r="G220" s="68">
        <v>114.54248366013071</v>
      </c>
      <c r="H220" s="68">
        <v>3.9103368333333335</v>
      </c>
      <c r="I220" s="68">
        <v>23.93</v>
      </c>
      <c r="J220" s="68">
        <v>22.7</v>
      </c>
      <c r="K220" s="68">
        <v>23</v>
      </c>
      <c r="L220" s="68">
        <v>24.33</v>
      </c>
      <c r="M220" s="68">
        <v>23</v>
      </c>
      <c r="N220" s="68">
        <v>35</v>
      </c>
      <c r="O220" s="68">
        <v>30.02</v>
      </c>
      <c r="P220" s="68">
        <v>21.7</v>
      </c>
      <c r="Q220" s="68">
        <v>71</v>
      </c>
      <c r="R220" s="68">
        <v>36</v>
      </c>
      <c r="S220" s="68">
        <v>28.78</v>
      </c>
      <c r="T220" s="68">
        <v>23.2</v>
      </c>
      <c r="U220" s="68">
        <v>27</v>
      </c>
      <c r="V220" s="68">
        <v>30.33</v>
      </c>
      <c r="W220" s="68">
        <f>AVERAGE(W214:W216)</f>
        <v>20.433333333333334</v>
      </c>
      <c r="X220" s="69">
        <f>AVERAGE(X214:X216)</f>
        <v>886.66666666666663</v>
      </c>
      <c r="Y220" s="68">
        <v>20.2</v>
      </c>
      <c r="Z220" s="68" t="e">
        <v>#REF!</v>
      </c>
      <c r="AA220" s="68">
        <v>2.1</v>
      </c>
      <c r="AB220" s="68">
        <v>20.5</v>
      </c>
      <c r="AC220" s="68" t="e">
        <v>#REF!</v>
      </c>
      <c r="AD220" s="68">
        <v>2.1</v>
      </c>
      <c r="AE220" s="68">
        <v>18.899999999999999</v>
      </c>
      <c r="AF220" s="68" t="e">
        <v>#REF!</v>
      </c>
      <c r="AG220" s="68">
        <v>2.2999999999999998</v>
      </c>
      <c r="AH220" s="68">
        <v>18.8</v>
      </c>
      <c r="AI220" s="68">
        <v>17</v>
      </c>
      <c r="AJ220" s="68">
        <v>2.5</v>
      </c>
      <c r="AK220" s="68">
        <v>35.700000000000003</v>
      </c>
      <c r="AL220" s="68">
        <v>17</v>
      </c>
      <c r="AM220" s="68">
        <v>1.6</v>
      </c>
      <c r="AN220" s="68">
        <v>10.84</v>
      </c>
      <c r="AO220" s="68">
        <v>9.39</v>
      </c>
      <c r="AP220" s="68">
        <v>5.31</v>
      </c>
      <c r="AQ220" s="68">
        <v>5.71</v>
      </c>
      <c r="AR220" s="68">
        <v>12.6</v>
      </c>
      <c r="AS220" s="68">
        <v>5.44</v>
      </c>
      <c r="AT220" s="68">
        <v>7.6</v>
      </c>
      <c r="AU220" s="68">
        <v>5.45</v>
      </c>
      <c r="AV220" s="68">
        <v>7.73</v>
      </c>
      <c r="AW220" s="68">
        <v>11.31</v>
      </c>
      <c r="AX220" s="68">
        <v>11.31</v>
      </c>
      <c r="AY220" s="68">
        <v>10.98</v>
      </c>
      <c r="AZ220" s="68">
        <v>12.71</v>
      </c>
      <c r="BA220" s="68">
        <v>15.88</v>
      </c>
      <c r="BB220" s="68"/>
      <c r="BC220" s="68"/>
      <c r="BD220" s="68"/>
      <c r="BE220" s="68">
        <v>8.82</v>
      </c>
      <c r="BF220" s="68">
        <v>8.25</v>
      </c>
      <c r="BG220" s="68">
        <v>14.13</v>
      </c>
      <c r="BH220" s="68">
        <v>8.25</v>
      </c>
      <c r="BI220" s="68">
        <v>10.4</v>
      </c>
      <c r="BJ220" s="68">
        <v>9.34</v>
      </c>
      <c r="BK220" s="68">
        <v>13.58</v>
      </c>
      <c r="BL220" s="68">
        <v>14.77</v>
      </c>
      <c r="BM220" s="68">
        <v>14.71</v>
      </c>
      <c r="BN220" s="68">
        <v>14.53</v>
      </c>
      <c r="BO220" s="68">
        <v>15.35</v>
      </c>
      <c r="BP220" s="68">
        <v>15.04</v>
      </c>
      <c r="BQ220" s="68">
        <v>15.52</v>
      </c>
      <c r="BR220" s="68">
        <v>15.4</v>
      </c>
      <c r="BS220" s="68">
        <v>15.83</v>
      </c>
      <c r="BT220" s="68">
        <v>15.74</v>
      </c>
      <c r="BU220" s="68">
        <v>12.86</v>
      </c>
      <c r="BV220" s="68">
        <v>14.92</v>
      </c>
      <c r="BW220" s="68">
        <v>13.54</v>
      </c>
      <c r="BX220" s="68">
        <v>4.58</v>
      </c>
      <c r="BY220" s="68">
        <v>1.1599999999999999</v>
      </c>
      <c r="BZ220" s="68">
        <v>1.28</v>
      </c>
      <c r="CA220" s="68">
        <v>11.47</v>
      </c>
      <c r="CB220" s="68">
        <v>12.34</v>
      </c>
      <c r="CC220" s="68">
        <v>11.66</v>
      </c>
      <c r="CD220" s="68">
        <v>12.92</v>
      </c>
      <c r="CE220" s="68">
        <v>14.1</v>
      </c>
      <c r="CF220" s="68">
        <v>0.83</v>
      </c>
      <c r="CG220" s="68" t="s">
        <v>202</v>
      </c>
      <c r="CH220" s="70">
        <v>68.823052840434428</v>
      </c>
      <c r="CI220" s="68" t="s">
        <v>202</v>
      </c>
      <c r="CJ220" s="68">
        <v>5.0999999999999996</v>
      </c>
      <c r="CK220" s="68">
        <v>9.44</v>
      </c>
      <c r="CL220" s="68">
        <v>1.84</v>
      </c>
      <c r="CM220" s="68">
        <v>22.34</v>
      </c>
      <c r="CN220" s="68">
        <v>33.47</v>
      </c>
      <c r="CO220" s="68">
        <v>9.17</v>
      </c>
      <c r="CP220" s="68">
        <v>8.07</v>
      </c>
      <c r="CQ220" s="68">
        <v>5.21</v>
      </c>
      <c r="CR220" s="68">
        <v>2.33</v>
      </c>
      <c r="CS220" s="68">
        <v>0.37</v>
      </c>
      <c r="CT220" s="68">
        <v>0.38</v>
      </c>
      <c r="CU220" s="68">
        <v>0.69</v>
      </c>
      <c r="CV220" s="68">
        <v>0.33</v>
      </c>
      <c r="CW220" s="68">
        <v>0.72</v>
      </c>
      <c r="CX220" s="68">
        <v>0.69</v>
      </c>
      <c r="CY220" s="68">
        <v>1.17</v>
      </c>
      <c r="CZ220" s="68">
        <f>(CY220/CY216+DA220/DA216)/2*CZ216</f>
        <v>1.3663150854085204</v>
      </c>
      <c r="DA220" s="68">
        <v>1.49</v>
      </c>
      <c r="DB220" s="70">
        <f>DB219</f>
        <v>24.416466165413535</v>
      </c>
      <c r="DC220" s="70">
        <f>DC219</f>
        <v>1.6996992481203008</v>
      </c>
      <c r="DD220" s="70">
        <f>DD219</f>
        <v>9.1999999999999993</v>
      </c>
      <c r="DE220" s="68">
        <v>2.54</v>
      </c>
      <c r="DF220" s="68">
        <v>10.4</v>
      </c>
      <c r="DG220" s="70">
        <f>DG219</f>
        <v>10.057576696622249</v>
      </c>
      <c r="DH220" s="70">
        <f>DH219</f>
        <v>6.5</v>
      </c>
      <c r="DI220" s="68">
        <v>32.82</v>
      </c>
      <c r="DJ220" s="68">
        <v>6.6</v>
      </c>
      <c r="DK220" s="68">
        <v>19</v>
      </c>
      <c r="DL220" s="68">
        <v>2.1</v>
      </c>
      <c r="DM220" s="68">
        <v>13.17</v>
      </c>
      <c r="DN220" s="68">
        <v>70</v>
      </c>
      <c r="DO220" s="72"/>
    </row>
    <row r="221" spans="2:119">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row>
    <row r="222" spans="2:119">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row>
    <row r="223" spans="2:119">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row>
    <row r="224" spans="2:119">
      <c r="B224" s="23"/>
      <c r="C224" s="75" t="s">
        <v>221</v>
      </c>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row>
    <row r="225" spans="2:119" ht="21">
      <c r="B225" s="23"/>
      <c r="C225" s="75" t="s">
        <v>63</v>
      </c>
      <c r="D225" s="76" t="s">
        <v>220</v>
      </c>
      <c r="E225" s="75" t="s">
        <v>182</v>
      </c>
      <c r="F225" s="77" t="s">
        <v>68</v>
      </c>
      <c r="G225" s="23"/>
      <c r="H225" s="23"/>
      <c r="I225" s="23"/>
      <c r="J225" s="23"/>
      <c r="K225" s="23"/>
      <c r="L225" s="23"/>
      <c r="M225" s="23"/>
      <c r="N225" s="23"/>
      <c r="O225" s="23"/>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row>
    <row r="226" spans="2:119">
      <c r="B226" s="23"/>
      <c r="C226" s="81">
        <v>39.5</v>
      </c>
      <c r="D226" s="20">
        <v>1.0866666666666667</v>
      </c>
      <c r="E226" s="42">
        <v>1990</v>
      </c>
      <c r="F226" s="74">
        <f t="shared" ref="F226:AK226" si="6">F200</f>
        <v>66.341299060295071</v>
      </c>
      <c r="G226" s="74">
        <f t="shared" si="6"/>
        <v>43.572984749455337</v>
      </c>
      <c r="H226" s="74">
        <f t="shared" si="6"/>
        <v>1.0866666666666667</v>
      </c>
      <c r="I226" s="74">
        <f t="shared" si="6"/>
        <v>12.83</v>
      </c>
      <c r="J226" s="74">
        <f t="shared" si="6"/>
        <v>11.8</v>
      </c>
      <c r="K226" s="74">
        <f t="shared" si="6"/>
        <v>21</v>
      </c>
      <c r="L226" s="74">
        <f t="shared" si="6"/>
        <v>14.23</v>
      </c>
      <c r="M226" s="74">
        <f t="shared" si="6"/>
        <v>11.6</v>
      </c>
      <c r="N226" s="74">
        <f t="shared" si="6"/>
        <v>36</v>
      </c>
      <c r="O226" s="74">
        <f t="shared" si="6"/>
        <v>18.27</v>
      </c>
      <c r="P226" s="74">
        <f t="shared" si="6"/>
        <v>12.1</v>
      </c>
      <c r="Q226" s="74">
        <f t="shared" si="6"/>
        <v>78</v>
      </c>
      <c r="R226" s="74">
        <f t="shared" si="6"/>
        <v>21</v>
      </c>
      <c r="S226" s="74">
        <f t="shared" si="6"/>
        <v>17.920000000000002</v>
      </c>
      <c r="T226" s="74">
        <f t="shared" si="6"/>
        <v>13</v>
      </c>
      <c r="U226" s="74">
        <f t="shared" si="6"/>
        <v>25</v>
      </c>
      <c r="V226" s="74">
        <f t="shared" si="6"/>
        <v>15.371333702268954</v>
      </c>
      <c r="W226" s="74">
        <f t="shared" si="6"/>
        <v>11.510000000000002</v>
      </c>
      <c r="X226" s="74">
        <f t="shared" si="6"/>
        <v>1075.2</v>
      </c>
      <c r="Y226" s="74">
        <f t="shared" si="6"/>
        <v>11.7</v>
      </c>
      <c r="Z226" s="74">
        <f t="shared" si="6"/>
        <v>10</v>
      </c>
      <c r="AA226" s="74">
        <f t="shared" si="6"/>
        <v>0.9</v>
      </c>
      <c r="AB226" s="74">
        <f t="shared" si="6"/>
        <v>11.5</v>
      </c>
      <c r="AC226" s="74">
        <f t="shared" si="6"/>
        <v>10</v>
      </c>
      <c r="AD226" s="74">
        <f t="shared" si="6"/>
        <v>0.9</v>
      </c>
      <c r="AE226" s="74">
        <f t="shared" si="6"/>
        <v>11.1</v>
      </c>
      <c r="AF226" s="74">
        <f t="shared" si="6"/>
        <v>10</v>
      </c>
      <c r="AG226" s="74">
        <f t="shared" si="6"/>
        <v>1</v>
      </c>
      <c r="AH226" s="74">
        <f t="shared" si="6"/>
        <v>11.5</v>
      </c>
      <c r="AI226" s="74">
        <f t="shared" si="6"/>
        <v>11</v>
      </c>
      <c r="AJ226" s="74">
        <f t="shared" si="6"/>
        <v>0.9</v>
      </c>
      <c r="AK226" s="74">
        <f t="shared" si="6"/>
        <v>19.085874118656005</v>
      </c>
      <c r="AL226" s="74">
        <f t="shared" ref="AL226:BT226" si="7">AL200</f>
        <v>14.510204081632653</v>
      </c>
      <c r="AM226" s="74">
        <f t="shared" si="7"/>
        <v>1.0469387755102042</v>
      </c>
      <c r="AN226" s="74">
        <f t="shared" si="7"/>
        <v>5.07</v>
      </c>
      <c r="AO226" s="74">
        <f t="shared" si="7"/>
        <v>4.37</v>
      </c>
      <c r="AP226" s="74">
        <f t="shared" si="7"/>
        <v>2.66</v>
      </c>
      <c r="AQ226" s="74">
        <f t="shared" si="7"/>
        <v>2.89</v>
      </c>
      <c r="AR226" s="74">
        <f t="shared" si="7"/>
        <v>4.6500000000000004</v>
      </c>
      <c r="AS226" s="74">
        <f t="shared" si="7"/>
        <v>3.01</v>
      </c>
      <c r="AT226" s="74">
        <f t="shared" si="7"/>
        <v>3.9282534240655562</v>
      </c>
      <c r="AU226" s="74">
        <f t="shared" si="7"/>
        <v>3.05</v>
      </c>
      <c r="AV226" s="74">
        <f t="shared" si="7"/>
        <v>3.79</v>
      </c>
      <c r="AW226" s="74">
        <f t="shared" si="7"/>
        <v>5.2</v>
      </c>
      <c r="AX226" s="74">
        <f t="shared" si="7"/>
        <v>5.38</v>
      </c>
      <c r="AY226" s="74">
        <f t="shared" si="7"/>
        <v>5.52</v>
      </c>
      <c r="AZ226" s="74">
        <f t="shared" si="7"/>
        <v>6.47</v>
      </c>
      <c r="BA226" s="74">
        <f t="shared" si="7"/>
        <v>7.94</v>
      </c>
      <c r="BB226" s="74"/>
      <c r="BC226" s="74"/>
      <c r="BD226" s="74"/>
      <c r="BE226" s="74">
        <f t="shared" si="7"/>
        <v>4.18</v>
      </c>
      <c r="BF226" s="74">
        <f t="shared" si="7"/>
        <v>4.0599999999999996</v>
      </c>
      <c r="BG226" s="74">
        <f t="shared" si="7"/>
        <v>9.16</v>
      </c>
      <c r="BH226" s="74">
        <f t="shared" si="7"/>
        <v>4.59</v>
      </c>
      <c r="BI226" s="74">
        <f t="shared" si="7"/>
        <v>4.8600000000000003</v>
      </c>
      <c r="BJ226" s="74">
        <f t="shared" si="7"/>
        <v>4.7</v>
      </c>
      <c r="BK226" s="74">
        <f t="shared" si="7"/>
        <v>5.13</v>
      </c>
      <c r="BL226" s="74">
        <f t="shared" si="7"/>
        <v>5.95</v>
      </c>
      <c r="BM226" s="74">
        <f t="shared" si="7"/>
        <v>6.19</v>
      </c>
      <c r="BN226" s="74">
        <f t="shared" si="7"/>
        <v>5.95</v>
      </c>
      <c r="BO226" s="74">
        <f t="shared" si="7"/>
        <v>7.16</v>
      </c>
      <c r="BP226" s="74">
        <f t="shared" si="7"/>
        <v>6.17</v>
      </c>
      <c r="BQ226" s="74">
        <f t="shared" si="7"/>
        <v>7.71</v>
      </c>
      <c r="BR226" s="74">
        <f t="shared" si="7"/>
        <v>7.14</v>
      </c>
      <c r="BS226" s="74">
        <f t="shared" si="7"/>
        <v>7.24</v>
      </c>
      <c r="BT226" s="74">
        <f t="shared" si="7"/>
        <v>7.43</v>
      </c>
      <c r="BU226" s="74">
        <f t="shared" ref="BU226:CZ226" si="8">BU200</f>
        <v>6.91</v>
      </c>
      <c r="BV226" s="74">
        <f t="shared" si="8"/>
        <v>7.21</v>
      </c>
      <c r="BW226" s="74">
        <f t="shared" si="8"/>
        <v>6.4091263835994505</v>
      </c>
      <c r="BX226" s="74">
        <f t="shared" si="8"/>
        <v>2.48</v>
      </c>
      <c r="BY226" s="74">
        <f t="shared" si="8"/>
        <v>0.39</v>
      </c>
      <c r="BZ226" s="74">
        <f t="shared" si="8"/>
        <v>0.43</v>
      </c>
      <c r="CA226" s="74">
        <f t="shared" si="8"/>
        <v>6.2</v>
      </c>
      <c r="CB226" s="74">
        <f t="shared" si="8"/>
        <v>6.8139153069000651</v>
      </c>
      <c r="CC226" s="74">
        <f t="shared" si="8"/>
        <v>6.8</v>
      </c>
      <c r="CD226" s="74">
        <f t="shared" si="8"/>
        <v>7.4063839203370287</v>
      </c>
      <c r="CE226" s="74">
        <f t="shared" si="8"/>
        <v>11.74</v>
      </c>
      <c r="CF226" s="74">
        <f t="shared" si="8"/>
        <v>0.31</v>
      </c>
      <c r="CG226" s="74">
        <f t="shared" si="8"/>
        <v>7.29</v>
      </c>
      <c r="CH226" s="74">
        <f t="shared" si="8"/>
        <v>49.21</v>
      </c>
      <c r="CI226" s="74">
        <f t="shared" si="8"/>
        <v>27</v>
      </c>
      <c r="CJ226" s="74">
        <f t="shared" si="8"/>
        <v>2.37</v>
      </c>
      <c r="CK226" s="74">
        <f t="shared" si="8"/>
        <v>5.87</v>
      </c>
      <c r="CL226" s="74">
        <f t="shared" si="8"/>
        <v>0.85</v>
      </c>
      <c r="CM226" s="74">
        <f t="shared" si="8"/>
        <v>13.27</v>
      </c>
      <c r="CN226" s="74">
        <f t="shared" si="8"/>
        <v>21.06</v>
      </c>
      <c r="CO226" s="74">
        <f t="shared" si="8"/>
        <v>5.27</v>
      </c>
      <c r="CP226" s="74">
        <f t="shared" si="8"/>
        <v>4.2300000000000004</v>
      </c>
      <c r="CQ226" s="74">
        <f t="shared" si="8"/>
        <v>2.79</v>
      </c>
      <c r="CR226" s="74">
        <f t="shared" si="8"/>
        <v>1.9544866071428566</v>
      </c>
      <c r="CS226" s="74">
        <f t="shared" si="8"/>
        <v>0.28000000000000003</v>
      </c>
      <c r="CT226" s="74">
        <f t="shared" si="8"/>
        <v>0.25</v>
      </c>
      <c r="CU226" s="74">
        <f t="shared" si="8"/>
        <v>0.52</v>
      </c>
      <c r="CV226" s="74">
        <f t="shared" si="8"/>
        <v>0.17</v>
      </c>
      <c r="CW226" s="74">
        <f t="shared" si="8"/>
        <v>0.35</v>
      </c>
      <c r="CX226" s="74">
        <f t="shared" si="8"/>
        <v>0.39</v>
      </c>
      <c r="CY226" s="74">
        <f t="shared" si="8"/>
        <v>0.54</v>
      </c>
      <c r="CZ226" s="74">
        <f t="shared" si="8"/>
        <v>0.97</v>
      </c>
      <c r="DA226" s="74">
        <f t="shared" ref="DA226:DN226" si="9">DA200</f>
        <v>0.57999999999999996</v>
      </c>
      <c r="DB226" s="74">
        <f t="shared" si="9"/>
        <v>10.74</v>
      </c>
      <c r="DC226" s="74">
        <f t="shared" si="9"/>
        <v>0.93</v>
      </c>
      <c r="DD226" s="74">
        <f t="shared" si="9"/>
        <v>5.9</v>
      </c>
      <c r="DE226" s="74">
        <f t="shared" si="9"/>
        <v>1.51</v>
      </c>
      <c r="DF226" s="74">
        <f t="shared" si="9"/>
        <v>7.2</v>
      </c>
      <c r="DG226" s="74">
        <f t="shared" si="9"/>
        <v>5.2</v>
      </c>
      <c r="DH226" s="74">
        <f t="shared" si="9"/>
        <v>6.8</v>
      </c>
      <c r="DI226" s="74">
        <f t="shared" si="9"/>
        <v>12.62</v>
      </c>
      <c r="DJ226" s="74">
        <f t="shared" si="9"/>
        <v>5.9</v>
      </c>
      <c r="DK226" s="74">
        <f t="shared" si="9"/>
        <v>11</v>
      </c>
      <c r="DL226" s="74">
        <f t="shared" si="9"/>
        <v>0.82</v>
      </c>
      <c r="DM226" s="74">
        <f t="shared" si="9"/>
        <v>6.43</v>
      </c>
      <c r="DN226" s="74">
        <f t="shared" si="9"/>
        <v>29.76</v>
      </c>
      <c r="DO226" s="23"/>
    </row>
    <row r="227" spans="2:119">
      <c r="B227" s="23"/>
      <c r="C227" s="81">
        <v>41.1</v>
      </c>
      <c r="D227" s="20">
        <v>1.0906666666666667</v>
      </c>
      <c r="E227" s="42">
        <v>1991</v>
      </c>
      <c r="F227" s="74">
        <f t="shared" ref="F227:AK227" si="10">F201</f>
        <v>68.518040318038857</v>
      </c>
      <c r="G227" s="74">
        <f t="shared" si="10"/>
        <v>44.444444444444443</v>
      </c>
      <c r="H227" s="74">
        <f t="shared" si="10"/>
        <v>1.0906666666666667</v>
      </c>
      <c r="I227" s="74">
        <f t="shared" si="10"/>
        <v>12.74</v>
      </c>
      <c r="J227" s="74">
        <f t="shared" si="10"/>
        <v>11.8</v>
      </c>
      <c r="K227" s="74">
        <f t="shared" si="10"/>
        <v>21</v>
      </c>
      <c r="L227" s="74">
        <f t="shared" si="10"/>
        <v>13.5</v>
      </c>
      <c r="M227" s="74">
        <f t="shared" si="10"/>
        <v>11.8</v>
      </c>
      <c r="N227" s="74">
        <f t="shared" si="10"/>
        <v>33</v>
      </c>
      <c r="O227" s="74">
        <f t="shared" si="10"/>
        <v>18.3</v>
      </c>
      <c r="P227" s="74">
        <f t="shared" si="10"/>
        <v>9.5</v>
      </c>
      <c r="Q227" s="74">
        <f t="shared" si="10"/>
        <v>58</v>
      </c>
      <c r="R227" s="74">
        <f t="shared" si="10"/>
        <v>21</v>
      </c>
      <c r="S227" s="74">
        <f t="shared" si="10"/>
        <v>18.07</v>
      </c>
      <c r="T227" s="74">
        <f t="shared" si="10"/>
        <v>12.1</v>
      </c>
      <c r="U227" s="74">
        <f t="shared" si="10"/>
        <v>22</v>
      </c>
      <c r="V227" s="74">
        <f t="shared" si="10"/>
        <v>15.5</v>
      </c>
      <c r="W227" s="74">
        <f t="shared" si="10"/>
        <v>11.4</v>
      </c>
      <c r="X227" s="74">
        <f t="shared" si="10"/>
        <v>1216</v>
      </c>
      <c r="Y227" s="74">
        <f t="shared" si="10"/>
        <v>11.6</v>
      </c>
      <c r="Z227" s="74">
        <f t="shared" si="10"/>
        <v>12</v>
      </c>
      <c r="AA227" s="74">
        <f t="shared" si="10"/>
        <v>1.1000000000000001</v>
      </c>
      <c r="AB227" s="74">
        <f t="shared" si="10"/>
        <v>11.4</v>
      </c>
      <c r="AC227" s="74">
        <f t="shared" si="10"/>
        <v>12</v>
      </c>
      <c r="AD227" s="74">
        <f t="shared" si="10"/>
        <v>1.1000000000000001</v>
      </c>
      <c r="AE227" s="74">
        <f t="shared" si="10"/>
        <v>10.7</v>
      </c>
      <c r="AF227" s="74">
        <f t="shared" si="10"/>
        <v>14</v>
      </c>
      <c r="AG227" s="74">
        <f t="shared" si="10"/>
        <v>1.1000000000000001</v>
      </c>
      <c r="AH227" s="74">
        <f t="shared" si="10"/>
        <v>11.1</v>
      </c>
      <c r="AI227" s="74">
        <f t="shared" si="10"/>
        <v>13</v>
      </c>
      <c r="AJ227" s="74">
        <f t="shared" si="10"/>
        <v>1.1000000000000001</v>
      </c>
      <c r="AK227" s="74">
        <f t="shared" si="10"/>
        <v>19.060159098880003</v>
      </c>
      <c r="AL227" s="74">
        <f t="shared" ref="AL227:BT227" si="11">AL201</f>
        <v>14.571428571428571</v>
      </c>
      <c r="AM227" s="74">
        <f t="shared" si="11"/>
        <v>1.0285714285714287</v>
      </c>
      <c r="AN227" s="74">
        <f t="shared" si="11"/>
        <v>5.21</v>
      </c>
      <c r="AO227" s="74">
        <f t="shared" si="11"/>
        <v>4.5599999999999996</v>
      </c>
      <c r="AP227" s="74">
        <f t="shared" si="11"/>
        <v>2.71</v>
      </c>
      <c r="AQ227" s="74">
        <f t="shared" si="11"/>
        <v>2.9</v>
      </c>
      <c r="AR227" s="74">
        <f t="shared" si="11"/>
        <v>4.6399999999999997</v>
      </c>
      <c r="AS227" s="74">
        <f t="shared" si="11"/>
        <v>3.06</v>
      </c>
      <c r="AT227" s="74">
        <f t="shared" si="11"/>
        <v>3.9721936104061366</v>
      </c>
      <c r="AU227" s="74">
        <f t="shared" si="11"/>
        <v>3.02</v>
      </c>
      <c r="AV227" s="74">
        <f t="shared" si="11"/>
        <v>3.84</v>
      </c>
      <c r="AW227" s="74">
        <f t="shared" si="11"/>
        <v>5.18</v>
      </c>
      <c r="AX227" s="74">
        <f t="shared" si="11"/>
        <v>5.75</v>
      </c>
      <c r="AY227" s="74">
        <f t="shared" si="11"/>
        <v>5.71</v>
      </c>
      <c r="AZ227" s="74">
        <f t="shared" si="11"/>
        <v>6.28</v>
      </c>
      <c r="BA227" s="74">
        <f t="shared" si="11"/>
        <v>7.88</v>
      </c>
      <c r="BB227" s="74"/>
      <c r="BC227" s="74"/>
      <c r="BD227" s="74"/>
      <c r="BE227" s="74">
        <f t="shared" si="11"/>
        <v>4.7699999999999996</v>
      </c>
      <c r="BF227" s="74">
        <f t="shared" si="11"/>
        <v>4.0199999999999996</v>
      </c>
      <c r="BG227" s="74">
        <f t="shared" si="11"/>
        <v>8.6199999999999992</v>
      </c>
      <c r="BH227" s="74">
        <f t="shared" si="11"/>
        <v>4.5999999999999996</v>
      </c>
      <c r="BI227" s="74">
        <f t="shared" si="11"/>
        <v>4.83</v>
      </c>
      <c r="BJ227" s="74">
        <f t="shared" si="11"/>
        <v>4.76</v>
      </c>
      <c r="BK227" s="74">
        <f t="shared" si="11"/>
        <v>5.2</v>
      </c>
      <c r="BL227" s="74">
        <f t="shared" si="11"/>
        <v>5.81</v>
      </c>
      <c r="BM227" s="74">
        <f t="shared" si="11"/>
        <v>6.1</v>
      </c>
      <c r="BN227" s="74">
        <f t="shared" si="11"/>
        <v>6.04</v>
      </c>
      <c r="BO227" s="74">
        <f t="shared" si="11"/>
        <v>7.19</v>
      </c>
      <c r="BP227" s="74">
        <f t="shared" si="11"/>
        <v>6.39</v>
      </c>
      <c r="BQ227" s="74">
        <f t="shared" si="11"/>
        <v>7.23</v>
      </c>
      <c r="BR227" s="74">
        <f t="shared" si="11"/>
        <v>6.91</v>
      </c>
      <c r="BS227" s="74">
        <f t="shared" si="11"/>
        <v>7.08</v>
      </c>
      <c r="BT227" s="74">
        <f t="shared" si="11"/>
        <v>7.52</v>
      </c>
      <c r="BU227" s="74">
        <f t="shared" ref="BU227:CZ227" si="12">BU201</f>
        <v>7.13</v>
      </c>
      <c r="BV227" s="74">
        <f t="shared" si="12"/>
        <v>7.33</v>
      </c>
      <c r="BW227" s="74">
        <f t="shared" si="12"/>
        <v>6.5195772332254016</v>
      </c>
      <c r="BX227" s="74">
        <f t="shared" si="12"/>
        <v>2.4500000000000002</v>
      </c>
      <c r="BY227" s="74">
        <f t="shared" si="12"/>
        <v>0.41</v>
      </c>
      <c r="BZ227" s="74">
        <f t="shared" si="12"/>
        <v>0.46</v>
      </c>
      <c r="CA227" s="74">
        <f t="shared" si="12"/>
        <v>6.28</v>
      </c>
      <c r="CB227" s="74">
        <f t="shared" si="12"/>
        <v>6.8989922049769827</v>
      </c>
      <c r="CC227" s="74">
        <f t="shared" si="12"/>
        <v>6.87</v>
      </c>
      <c r="CD227" s="74">
        <f t="shared" si="12"/>
        <v>7.4995214432154667</v>
      </c>
      <c r="CE227" s="74">
        <f t="shared" si="12"/>
        <v>12.52</v>
      </c>
      <c r="CF227" s="74">
        <f t="shared" si="12"/>
        <v>0.33</v>
      </c>
      <c r="CG227" s="74">
        <f t="shared" si="12"/>
        <v>6.5</v>
      </c>
      <c r="CH227" s="74">
        <f t="shared" si="12"/>
        <v>46.45</v>
      </c>
      <c r="CI227" s="74">
        <f t="shared" si="12"/>
        <v>25.17</v>
      </c>
      <c r="CJ227" s="74">
        <f t="shared" si="12"/>
        <v>2.59</v>
      </c>
      <c r="CK227" s="74">
        <f t="shared" si="12"/>
        <v>4.88</v>
      </c>
      <c r="CL227" s="74">
        <f t="shared" si="12"/>
        <v>0.88</v>
      </c>
      <c r="CM227" s="74">
        <f t="shared" si="12"/>
        <v>13.56</v>
      </c>
      <c r="CN227" s="74">
        <f t="shared" si="12"/>
        <v>20</v>
      </c>
      <c r="CO227" s="74">
        <f t="shared" si="12"/>
        <v>4.97</v>
      </c>
      <c r="CP227" s="74">
        <f t="shared" si="12"/>
        <v>4.22</v>
      </c>
      <c r="CQ227" s="74">
        <f t="shared" si="12"/>
        <v>2.88</v>
      </c>
      <c r="CR227" s="74">
        <f t="shared" si="12"/>
        <v>1.9498660714285707</v>
      </c>
      <c r="CS227" s="74">
        <f t="shared" si="12"/>
        <v>0.27</v>
      </c>
      <c r="CT227" s="74">
        <f t="shared" si="12"/>
        <v>0.25</v>
      </c>
      <c r="CU227" s="74">
        <f t="shared" si="12"/>
        <v>0.51</v>
      </c>
      <c r="CV227" s="74">
        <f t="shared" si="12"/>
        <v>0.18</v>
      </c>
      <c r="CW227" s="74">
        <f t="shared" si="12"/>
        <v>0.37</v>
      </c>
      <c r="CX227" s="74">
        <f t="shared" si="12"/>
        <v>0.39</v>
      </c>
      <c r="CY227" s="74">
        <f t="shared" si="12"/>
        <v>0.67</v>
      </c>
      <c r="CZ227" s="74">
        <f t="shared" si="12"/>
        <v>1.03</v>
      </c>
      <c r="DA227" s="74">
        <f t="shared" ref="DA227:DN227" si="13">DA201</f>
        <v>0.74</v>
      </c>
      <c r="DB227" s="74">
        <f t="shared" si="13"/>
        <v>11.73</v>
      </c>
      <c r="DC227" s="74">
        <f t="shared" si="13"/>
        <v>0.92</v>
      </c>
      <c r="DD227" s="74">
        <f t="shared" si="13"/>
        <v>6.6</v>
      </c>
      <c r="DE227" s="74">
        <f t="shared" si="13"/>
        <v>1.55</v>
      </c>
      <c r="DF227" s="74">
        <f t="shared" si="13"/>
        <v>8</v>
      </c>
      <c r="DG227" s="74">
        <f t="shared" si="13"/>
        <v>5.62</v>
      </c>
      <c r="DH227" s="74">
        <f t="shared" si="13"/>
        <v>6.1</v>
      </c>
      <c r="DI227" s="74">
        <f t="shared" si="13"/>
        <v>14.43</v>
      </c>
      <c r="DJ227" s="74">
        <f t="shared" si="13"/>
        <v>6.6</v>
      </c>
      <c r="DK227" s="74">
        <f t="shared" si="13"/>
        <v>11</v>
      </c>
      <c r="DL227" s="74">
        <f t="shared" si="13"/>
        <v>0.82</v>
      </c>
      <c r="DM227" s="74">
        <f t="shared" si="13"/>
        <v>6.6349999999999998</v>
      </c>
      <c r="DN227" s="74">
        <f t="shared" si="13"/>
        <v>31.175000000000004</v>
      </c>
      <c r="DO227" s="23"/>
    </row>
    <row r="228" spans="2:119">
      <c r="C228" s="81">
        <v>42.5</v>
      </c>
      <c r="D228" s="20">
        <v>1.1164999999999998</v>
      </c>
      <c r="E228" s="42">
        <v>1992</v>
      </c>
      <c r="F228" s="74">
        <f t="shared" ref="F228:AK228" si="14">F202</f>
        <v>70.329327106343314</v>
      </c>
      <c r="G228" s="74">
        <f t="shared" si="14"/>
        <v>45.315904139433549</v>
      </c>
      <c r="H228" s="74">
        <f t="shared" si="14"/>
        <v>1.1164999999999998</v>
      </c>
      <c r="I228" s="74">
        <f t="shared" si="14"/>
        <v>12.9</v>
      </c>
      <c r="J228" s="74">
        <f t="shared" si="14"/>
        <v>12.1</v>
      </c>
      <c r="K228" s="74">
        <f t="shared" si="14"/>
        <v>21</v>
      </c>
      <c r="L228" s="74">
        <f t="shared" si="14"/>
        <v>14.15</v>
      </c>
      <c r="M228" s="74">
        <f t="shared" si="14"/>
        <v>11.8</v>
      </c>
      <c r="N228" s="74">
        <f t="shared" si="14"/>
        <v>36</v>
      </c>
      <c r="O228" s="74">
        <f t="shared" si="14"/>
        <v>18.350000000000001</v>
      </c>
      <c r="P228" s="74">
        <f t="shared" si="14"/>
        <v>10.7</v>
      </c>
      <c r="Q228" s="74">
        <f t="shared" si="14"/>
        <v>67</v>
      </c>
      <c r="R228" s="74">
        <f t="shared" si="14"/>
        <v>22</v>
      </c>
      <c r="S228" s="74">
        <f t="shared" si="14"/>
        <v>18.63</v>
      </c>
      <c r="T228" s="74">
        <f t="shared" si="14"/>
        <v>12.5</v>
      </c>
      <c r="U228" s="74">
        <f t="shared" si="14"/>
        <v>22</v>
      </c>
      <c r="V228" s="74">
        <f t="shared" si="14"/>
        <v>16.88</v>
      </c>
      <c r="W228" s="74">
        <f t="shared" si="14"/>
        <v>11.7</v>
      </c>
      <c r="X228" s="74">
        <f t="shared" si="14"/>
        <v>1040</v>
      </c>
      <c r="Y228" s="74">
        <f t="shared" si="14"/>
        <v>11.8</v>
      </c>
      <c r="Z228" s="74">
        <f t="shared" si="14"/>
        <v>12</v>
      </c>
      <c r="AA228" s="74">
        <f t="shared" si="14"/>
        <v>1</v>
      </c>
      <c r="AB228" s="74">
        <f t="shared" si="14"/>
        <v>11.5</v>
      </c>
      <c r="AC228" s="74">
        <f t="shared" si="14"/>
        <v>12</v>
      </c>
      <c r="AD228" s="74">
        <f t="shared" si="14"/>
        <v>1.1000000000000001</v>
      </c>
      <c r="AE228" s="74">
        <f t="shared" si="14"/>
        <v>11</v>
      </c>
      <c r="AF228" s="74">
        <f t="shared" si="14"/>
        <v>15</v>
      </c>
      <c r="AG228" s="74">
        <f t="shared" si="14"/>
        <v>1.3</v>
      </c>
      <c r="AH228" s="74">
        <f t="shared" si="14"/>
        <v>11.3</v>
      </c>
      <c r="AI228" s="74">
        <f t="shared" si="14"/>
        <v>14</v>
      </c>
      <c r="AJ228" s="74">
        <f t="shared" si="14"/>
        <v>1.2</v>
      </c>
      <c r="AK228" s="74">
        <f t="shared" si="14"/>
        <v>19.012852582400004</v>
      </c>
      <c r="AL228" s="74">
        <f t="shared" ref="AL228:BT228" si="15">AL202</f>
        <v>14.571428571428571</v>
      </c>
      <c r="AM228" s="74">
        <f t="shared" si="15"/>
        <v>1.0285714285714287</v>
      </c>
      <c r="AN228" s="74">
        <f t="shared" si="15"/>
        <v>5.95</v>
      </c>
      <c r="AO228" s="74">
        <f t="shared" si="15"/>
        <v>5.16</v>
      </c>
      <c r="AP228" s="74">
        <f t="shared" si="15"/>
        <v>2.78</v>
      </c>
      <c r="AQ228" s="74">
        <f t="shared" si="15"/>
        <v>2.96</v>
      </c>
      <c r="AR228" s="74">
        <f t="shared" si="15"/>
        <v>4.66</v>
      </c>
      <c r="AS228" s="74">
        <f t="shared" si="15"/>
        <v>3.15</v>
      </c>
      <c r="AT228" s="74">
        <f t="shared" si="15"/>
        <v>3.9326208178438664</v>
      </c>
      <c r="AU228" s="74">
        <f t="shared" si="15"/>
        <v>3.12</v>
      </c>
      <c r="AV228" s="74">
        <f t="shared" si="15"/>
        <v>3.95</v>
      </c>
      <c r="AW228" s="74">
        <f t="shared" si="15"/>
        <v>5.25</v>
      </c>
      <c r="AX228" s="74">
        <f t="shared" si="15"/>
        <v>5.35</v>
      </c>
      <c r="AY228" s="74">
        <f t="shared" si="15"/>
        <v>5.88</v>
      </c>
      <c r="AZ228" s="74">
        <f t="shared" si="15"/>
        <v>6.5</v>
      </c>
      <c r="BA228" s="74">
        <f t="shared" si="15"/>
        <v>8.02</v>
      </c>
      <c r="BB228" s="74"/>
      <c r="BC228" s="74"/>
      <c r="BD228" s="74"/>
      <c r="BE228" s="74">
        <f t="shared" si="15"/>
        <v>4.53</v>
      </c>
      <c r="BF228" s="74">
        <f t="shared" si="15"/>
        <v>4.07</v>
      </c>
      <c r="BG228" s="74">
        <f t="shared" si="15"/>
        <v>9.17</v>
      </c>
      <c r="BH228" s="74">
        <f t="shared" si="15"/>
        <v>4.71</v>
      </c>
      <c r="BI228" s="74">
        <f t="shared" si="15"/>
        <v>5.0599999999999996</v>
      </c>
      <c r="BJ228" s="74">
        <f t="shared" si="15"/>
        <v>4.8099999999999996</v>
      </c>
      <c r="BK228" s="74">
        <f t="shared" si="15"/>
        <v>5.22</v>
      </c>
      <c r="BL228" s="74">
        <f t="shared" si="15"/>
        <v>5.95</v>
      </c>
      <c r="BM228" s="74">
        <f t="shared" si="15"/>
        <v>6.21</v>
      </c>
      <c r="BN228" s="74">
        <f t="shared" si="15"/>
        <v>6.09</v>
      </c>
      <c r="BO228" s="74">
        <f t="shared" si="15"/>
        <v>7.38</v>
      </c>
      <c r="BP228" s="74">
        <f t="shared" si="15"/>
        <v>6.96</v>
      </c>
      <c r="BQ228" s="74">
        <f t="shared" si="15"/>
        <v>7.46</v>
      </c>
      <c r="BR228" s="74">
        <f t="shared" si="15"/>
        <v>6.91</v>
      </c>
      <c r="BS228" s="74">
        <f t="shared" si="15"/>
        <v>7.19</v>
      </c>
      <c r="BT228" s="74">
        <f t="shared" si="15"/>
        <v>7.35</v>
      </c>
      <c r="BU228" s="74">
        <f t="shared" ref="BU228:CZ228" si="16">BU202</f>
        <v>7.08</v>
      </c>
      <c r="BV228" s="74">
        <f t="shared" si="16"/>
        <v>7.36</v>
      </c>
      <c r="BW228" s="74">
        <f t="shared" si="16"/>
        <v>6.5493889635414009</v>
      </c>
      <c r="BX228" s="74">
        <f t="shared" si="16"/>
        <v>2.85</v>
      </c>
      <c r="BY228" s="74">
        <f t="shared" si="16"/>
        <v>0.41</v>
      </c>
      <c r="BZ228" s="74">
        <f t="shared" si="16"/>
        <v>0.44</v>
      </c>
      <c r="CA228" s="74">
        <f t="shared" si="16"/>
        <v>6.28</v>
      </c>
      <c r="CB228" s="74">
        <f t="shared" si="16"/>
        <v>6.8845945288190729</v>
      </c>
      <c r="CC228" s="74">
        <f t="shared" si="16"/>
        <v>6.82</v>
      </c>
      <c r="CD228" s="74">
        <f t="shared" si="16"/>
        <v>7.4640934505389804</v>
      </c>
      <c r="CE228" s="74">
        <f t="shared" si="16"/>
        <v>11.46</v>
      </c>
      <c r="CF228" s="74">
        <f t="shared" si="16"/>
        <v>0.31</v>
      </c>
      <c r="CG228" s="74">
        <f t="shared" si="16"/>
        <v>8.9149999999999991</v>
      </c>
      <c r="CH228" s="74">
        <f t="shared" si="16"/>
        <v>46.85</v>
      </c>
      <c r="CI228" s="74">
        <f t="shared" si="16"/>
        <v>26.75</v>
      </c>
      <c r="CJ228" s="74">
        <f t="shared" si="16"/>
        <v>2.77</v>
      </c>
      <c r="CK228" s="74">
        <f t="shared" si="16"/>
        <v>6.25</v>
      </c>
      <c r="CL228" s="74">
        <f t="shared" si="16"/>
        <v>0.96</v>
      </c>
      <c r="CM228" s="74">
        <f t="shared" si="16"/>
        <v>12.74</v>
      </c>
      <c r="CN228" s="74">
        <f t="shared" si="16"/>
        <v>21.36</v>
      </c>
      <c r="CO228" s="74">
        <f t="shared" si="16"/>
        <v>4.7300000000000004</v>
      </c>
      <c r="CP228" s="74">
        <f t="shared" si="16"/>
        <v>4.24</v>
      </c>
      <c r="CQ228" s="74">
        <f t="shared" si="16"/>
        <v>2.76</v>
      </c>
      <c r="CR228" s="74">
        <f t="shared" si="16"/>
        <v>1.9591071428571423</v>
      </c>
      <c r="CS228" s="74">
        <f t="shared" si="16"/>
        <v>0.28999999999999998</v>
      </c>
      <c r="CT228" s="74">
        <f t="shared" si="16"/>
        <v>0.26</v>
      </c>
      <c r="CU228" s="74">
        <f t="shared" si="16"/>
        <v>0.49</v>
      </c>
      <c r="CV228" s="74">
        <f t="shared" si="16"/>
        <v>0.18</v>
      </c>
      <c r="CW228" s="74">
        <f t="shared" si="16"/>
        <v>0.38</v>
      </c>
      <c r="CX228" s="74">
        <f t="shared" si="16"/>
        <v>0.39</v>
      </c>
      <c r="CY228" s="74">
        <f t="shared" si="16"/>
        <v>0.65</v>
      </c>
      <c r="CZ228" s="74">
        <f t="shared" si="16"/>
        <v>1.03</v>
      </c>
      <c r="DA228" s="74">
        <f t="shared" ref="DA228:DN228" si="17">DA202</f>
        <v>0.68</v>
      </c>
      <c r="DB228" s="74">
        <f t="shared" si="17"/>
        <v>11.81</v>
      </c>
      <c r="DC228" s="74">
        <f t="shared" si="17"/>
        <v>1</v>
      </c>
      <c r="DD228" s="74">
        <f t="shared" si="17"/>
        <v>6.3</v>
      </c>
      <c r="DE228" s="74">
        <f t="shared" si="17"/>
        <v>1.33</v>
      </c>
      <c r="DF228" s="74">
        <f t="shared" si="17"/>
        <v>8.6</v>
      </c>
      <c r="DG228" s="74">
        <f t="shared" si="17"/>
        <v>5.14</v>
      </c>
      <c r="DH228" s="74">
        <f t="shared" si="17"/>
        <v>6.6</v>
      </c>
      <c r="DI228" s="74">
        <f t="shared" si="17"/>
        <v>13.81</v>
      </c>
      <c r="DJ228" s="74">
        <f t="shared" si="17"/>
        <v>6.9</v>
      </c>
      <c r="DK228" s="74">
        <f t="shared" si="17"/>
        <v>12</v>
      </c>
      <c r="DL228" s="74">
        <f t="shared" si="17"/>
        <v>0.95</v>
      </c>
      <c r="DM228" s="74">
        <f t="shared" si="17"/>
        <v>6.84</v>
      </c>
      <c r="DN228" s="74">
        <f t="shared" si="17"/>
        <v>32.590000000000003</v>
      </c>
    </row>
    <row r="229" spans="2:119">
      <c r="C229" s="81">
        <v>44</v>
      </c>
      <c r="D229" s="20">
        <v>1.0905</v>
      </c>
      <c r="E229" s="42">
        <v>1993</v>
      </c>
      <c r="F229" s="74">
        <f t="shared" ref="F229:AK229" si="18">F203</f>
        <v>72.085033336038592</v>
      </c>
      <c r="G229" s="74">
        <f t="shared" si="18"/>
        <v>46.623093681917211</v>
      </c>
      <c r="H229" s="74">
        <f t="shared" si="18"/>
        <v>1.0905</v>
      </c>
      <c r="I229" s="74">
        <f t="shared" si="18"/>
        <v>13.05</v>
      </c>
      <c r="J229" s="74">
        <f t="shared" si="18"/>
        <v>12.1</v>
      </c>
      <c r="K229" s="74">
        <f t="shared" si="18"/>
        <v>20</v>
      </c>
      <c r="L229" s="74">
        <f t="shared" si="18"/>
        <v>14.62</v>
      </c>
      <c r="M229" s="74">
        <f t="shared" si="18"/>
        <v>12</v>
      </c>
      <c r="N229" s="74">
        <f t="shared" si="18"/>
        <v>34</v>
      </c>
      <c r="O229" s="74">
        <f t="shared" si="18"/>
        <v>18.21</v>
      </c>
      <c r="P229" s="74">
        <f t="shared" si="18"/>
        <v>11.8</v>
      </c>
      <c r="Q229" s="74">
        <f t="shared" si="18"/>
        <v>58</v>
      </c>
      <c r="R229" s="74">
        <f t="shared" si="18"/>
        <v>21</v>
      </c>
      <c r="S229" s="74">
        <f t="shared" si="18"/>
        <v>17.96</v>
      </c>
      <c r="T229" s="74">
        <f t="shared" si="18"/>
        <v>12.5</v>
      </c>
      <c r="U229" s="74">
        <f t="shared" si="18"/>
        <v>23</v>
      </c>
      <c r="V229" s="74">
        <f t="shared" si="18"/>
        <v>16.059999999999999</v>
      </c>
      <c r="W229" s="74">
        <f t="shared" si="18"/>
        <v>12</v>
      </c>
      <c r="X229" s="74">
        <f t="shared" si="18"/>
        <v>864</v>
      </c>
      <c r="Y229" s="74">
        <f t="shared" si="18"/>
        <v>11.9</v>
      </c>
      <c r="Z229" s="74">
        <f t="shared" si="18"/>
        <v>11</v>
      </c>
      <c r="AA229" s="74">
        <f t="shared" si="18"/>
        <v>1</v>
      </c>
      <c r="AB229" s="74">
        <f t="shared" si="18"/>
        <v>11.6</v>
      </c>
      <c r="AC229" s="74">
        <f t="shared" si="18"/>
        <v>11</v>
      </c>
      <c r="AD229" s="74">
        <f t="shared" si="18"/>
        <v>1</v>
      </c>
      <c r="AE229" s="74">
        <f t="shared" si="18"/>
        <v>10.7</v>
      </c>
      <c r="AF229" s="74">
        <f t="shared" si="18"/>
        <v>11</v>
      </c>
      <c r="AG229" s="74">
        <f t="shared" si="18"/>
        <v>1</v>
      </c>
      <c r="AH229" s="74">
        <f t="shared" si="18"/>
        <v>11.4</v>
      </c>
      <c r="AI229" s="74">
        <f t="shared" si="18"/>
        <v>11</v>
      </c>
      <c r="AJ229" s="74">
        <f t="shared" si="18"/>
        <v>1</v>
      </c>
      <c r="AK229" s="74">
        <f t="shared" si="18"/>
        <v>19.012977152000001</v>
      </c>
      <c r="AL229" s="74">
        <f t="shared" ref="AL229:BT229" si="19">AL203</f>
        <v>14.571428571428571</v>
      </c>
      <c r="AM229" s="74">
        <f t="shared" si="19"/>
        <v>1.0285714285714287</v>
      </c>
      <c r="AN229" s="74">
        <f t="shared" si="19"/>
        <v>5.39</v>
      </c>
      <c r="AO229" s="74">
        <f t="shared" si="19"/>
        <v>4.76</v>
      </c>
      <c r="AP229" s="74">
        <f t="shared" si="19"/>
        <v>2.88</v>
      </c>
      <c r="AQ229" s="74">
        <f t="shared" si="19"/>
        <v>3.02</v>
      </c>
      <c r="AR229" s="74">
        <f t="shared" si="19"/>
        <v>4.71</v>
      </c>
      <c r="AS229" s="74">
        <f t="shared" si="19"/>
        <v>3.11</v>
      </c>
      <c r="AT229" s="74">
        <f t="shared" si="19"/>
        <v>4.3</v>
      </c>
      <c r="AU229" s="74">
        <f t="shared" si="19"/>
        <v>3.12</v>
      </c>
      <c r="AV229" s="74">
        <f t="shared" si="19"/>
        <v>4.25</v>
      </c>
      <c r="AW229" s="74">
        <f t="shared" si="19"/>
        <v>5.36</v>
      </c>
      <c r="AX229" s="74">
        <f t="shared" si="19"/>
        <v>5.63</v>
      </c>
      <c r="AY229" s="74">
        <f t="shared" si="19"/>
        <v>5.81</v>
      </c>
      <c r="AZ229" s="74">
        <f t="shared" si="19"/>
        <v>6.36</v>
      </c>
      <c r="BA229" s="74">
        <f t="shared" si="19"/>
        <v>7.99</v>
      </c>
      <c r="BB229" s="74"/>
      <c r="BC229" s="74"/>
      <c r="BD229" s="74"/>
      <c r="BE229" s="74">
        <f t="shared" si="19"/>
        <v>4.34</v>
      </c>
      <c r="BF229" s="74">
        <f t="shared" si="19"/>
        <v>4.53</v>
      </c>
      <c r="BG229" s="74">
        <f t="shared" si="19"/>
        <v>8.5</v>
      </c>
      <c r="BH229" s="74">
        <f t="shared" si="19"/>
        <v>4.6900000000000004</v>
      </c>
      <c r="BI229" s="74">
        <f t="shared" si="19"/>
        <v>5.0999999999999996</v>
      </c>
      <c r="BJ229" s="74">
        <f t="shared" si="19"/>
        <v>4.83</v>
      </c>
      <c r="BK229" s="74">
        <f t="shared" si="19"/>
        <v>5.37</v>
      </c>
      <c r="BL229" s="74">
        <f t="shared" si="19"/>
        <v>6.13</v>
      </c>
      <c r="BM229" s="74">
        <f t="shared" si="19"/>
        <v>6.41</v>
      </c>
      <c r="BN229" s="74">
        <f t="shared" si="19"/>
        <v>6.23</v>
      </c>
      <c r="BO229" s="74">
        <f t="shared" si="19"/>
        <v>7.37</v>
      </c>
      <c r="BP229" s="74">
        <f t="shared" si="19"/>
        <v>6.42</v>
      </c>
      <c r="BQ229" s="74">
        <f t="shared" si="19"/>
        <v>7.28</v>
      </c>
      <c r="BR229" s="74">
        <f t="shared" si="19"/>
        <v>7.08</v>
      </c>
      <c r="BS229" s="74">
        <f t="shared" si="19"/>
        <v>7.37</v>
      </c>
      <c r="BT229" s="74">
        <f t="shared" si="19"/>
        <v>7.51</v>
      </c>
      <c r="BU229" s="74">
        <f t="shared" ref="BU229:CZ229" si="20">BU203</f>
        <v>7.47</v>
      </c>
      <c r="BV229" s="74">
        <f t="shared" si="20"/>
        <v>7.49</v>
      </c>
      <c r="BW229" s="74">
        <f t="shared" si="20"/>
        <v>6.6669045271993612</v>
      </c>
      <c r="BX229" s="74">
        <f t="shared" si="20"/>
        <v>2.63</v>
      </c>
      <c r="BY229" s="74">
        <f t="shared" si="20"/>
        <v>0.41</v>
      </c>
      <c r="BZ229" s="74">
        <f t="shared" si="20"/>
        <v>0.44</v>
      </c>
      <c r="CA229" s="74">
        <f t="shared" si="20"/>
        <v>6.51</v>
      </c>
      <c r="CB229" s="74">
        <f t="shared" si="20"/>
        <v>7.1519674974589238</v>
      </c>
      <c r="CC229" s="74">
        <f t="shared" si="20"/>
        <v>7.07</v>
      </c>
      <c r="CD229" s="74">
        <f t="shared" si="20"/>
        <v>7.620412833262435</v>
      </c>
      <c r="CE229" s="74">
        <f t="shared" si="20"/>
        <v>12.5</v>
      </c>
      <c r="CF229" s="74">
        <f t="shared" si="20"/>
        <v>0.34</v>
      </c>
      <c r="CG229" s="74">
        <f t="shared" si="20"/>
        <v>11.33</v>
      </c>
      <c r="CH229" s="74">
        <f t="shared" si="20"/>
        <v>41</v>
      </c>
      <c r="CI229" s="74">
        <f t="shared" si="20"/>
        <v>28.33</v>
      </c>
      <c r="CJ229" s="74">
        <f t="shared" si="20"/>
        <v>2.77</v>
      </c>
      <c r="CK229" s="74">
        <f t="shared" si="20"/>
        <v>5.92</v>
      </c>
      <c r="CL229" s="74">
        <f t="shared" si="20"/>
        <v>0.96</v>
      </c>
      <c r="CM229" s="74">
        <f t="shared" si="20"/>
        <v>12.12</v>
      </c>
      <c r="CN229" s="74">
        <f t="shared" si="20"/>
        <v>23.83</v>
      </c>
      <c r="CO229" s="74">
        <f t="shared" si="20"/>
        <v>5.21</v>
      </c>
      <c r="CP229" s="74">
        <f t="shared" si="20"/>
        <v>4.25</v>
      </c>
      <c r="CQ229" s="74">
        <f t="shared" si="20"/>
        <v>2.75</v>
      </c>
      <c r="CR229" s="74">
        <f t="shared" si="20"/>
        <v>1.9637276785714279</v>
      </c>
      <c r="CS229" s="74">
        <f t="shared" si="20"/>
        <v>0.28999999999999998</v>
      </c>
      <c r="CT229" s="74">
        <f t="shared" si="20"/>
        <v>0.26</v>
      </c>
      <c r="CU229" s="74">
        <f t="shared" si="20"/>
        <v>0.57999999999999996</v>
      </c>
      <c r="CV229" s="74">
        <f t="shared" si="20"/>
        <v>0.2</v>
      </c>
      <c r="CW229" s="74">
        <f t="shared" si="20"/>
        <v>0.4</v>
      </c>
      <c r="CX229" s="74">
        <f t="shared" si="20"/>
        <v>0.42</v>
      </c>
      <c r="CY229" s="74">
        <f t="shared" si="20"/>
        <v>0.71</v>
      </c>
      <c r="CZ229" s="74">
        <f t="shared" si="20"/>
        <v>1.1499999999999999</v>
      </c>
      <c r="DA229" s="74">
        <f t="shared" ref="DA229:DN229" si="21">DA203</f>
        <v>0.64</v>
      </c>
      <c r="DB229" s="74">
        <f t="shared" si="21"/>
        <v>11.93</v>
      </c>
      <c r="DC229" s="74">
        <f t="shared" si="21"/>
        <v>1.0900000000000001</v>
      </c>
      <c r="DD229" s="74">
        <f t="shared" si="21"/>
        <v>6.6</v>
      </c>
      <c r="DE229" s="74">
        <f t="shared" si="21"/>
        <v>1.56</v>
      </c>
      <c r="DF229" s="74">
        <f t="shared" si="21"/>
        <v>7.5</v>
      </c>
      <c r="DG229" s="74">
        <f t="shared" si="21"/>
        <v>5.09</v>
      </c>
      <c r="DH229" s="74">
        <f t="shared" si="21"/>
        <v>6.2</v>
      </c>
      <c r="DI229" s="74">
        <f t="shared" si="21"/>
        <v>14.2</v>
      </c>
      <c r="DJ229" s="74">
        <f t="shared" si="21"/>
        <v>6.5</v>
      </c>
      <c r="DK229" s="74">
        <f t="shared" si="21"/>
        <v>10</v>
      </c>
      <c r="DL229" s="74">
        <f t="shared" si="21"/>
        <v>0.96</v>
      </c>
      <c r="DM229" s="74">
        <f t="shared" si="21"/>
        <v>6.85</v>
      </c>
      <c r="DN229" s="74">
        <f t="shared" si="21"/>
        <v>31.9</v>
      </c>
    </row>
    <row r="230" spans="2:119">
      <c r="C230" s="81">
        <v>46.5</v>
      </c>
      <c r="D230" s="20">
        <v>1.1113333333333333</v>
      </c>
      <c r="E230" s="42">
        <v>1994</v>
      </c>
      <c r="F230" s="74">
        <f t="shared" ref="F230:AK230" si="22">F204</f>
        <v>73.584478760110869</v>
      </c>
      <c r="G230" s="74">
        <f t="shared" si="22"/>
        <v>49.23747276688453</v>
      </c>
      <c r="H230" s="74">
        <f t="shared" si="22"/>
        <v>1.1113333333333333</v>
      </c>
      <c r="I230" s="74">
        <f t="shared" si="22"/>
        <v>13.03</v>
      </c>
      <c r="J230" s="74">
        <f t="shared" si="22"/>
        <v>12.2</v>
      </c>
      <c r="K230" s="74">
        <f t="shared" si="22"/>
        <v>21</v>
      </c>
      <c r="L230" s="74">
        <f t="shared" si="22"/>
        <v>14.27</v>
      </c>
      <c r="M230" s="74">
        <f t="shared" si="22"/>
        <v>12</v>
      </c>
      <c r="N230" s="74">
        <f t="shared" si="22"/>
        <v>35</v>
      </c>
      <c r="O230" s="74">
        <f t="shared" si="22"/>
        <v>18.23</v>
      </c>
      <c r="P230" s="74">
        <f t="shared" si="22"/>
        <v>10.1</v>
      </c>
      <c r="Q230" s="74">
        <f t="shared" si="22"/>
        <v>65</v>
      </c>
      <c r="R230" s="74">
        <f t="shared" si="22"/>
        <v>22</v>
      </c>
      <c r="S230" s="74">
        <f t="shared" si="22"/>
        <v>18.149999999999999</v>
      </c>
      <c r="T230" s="74">
        <f t="shared" si="22"/>
        <v>12.2</v>
      </c>
      <c r="U230" s="74">
        <f t="shared" si="22"/>
        <v>25</v>
      </c>
      <c r="V230" s="74">
        <f t="shared" si="22"/>
        <v>16.55</v>
      </c>
      <c r="W230" s="74">
        <f t="shared" si="22"/>
        <v>11.3</v>
      </c>
      <c r="X230" s="74">
        <f t="shared" si="22"/>
        <v>1184</v>
      </c>
      <c r="Y230" s="74">
        <f t="shared" si="22"/>
        <v>11.8</v>
      </c>
      <c r="Z230" s="74">
        <f t="shared" si="22"/>
        <v>10</v>
      </c>
      <c r="AA230" s="74">
        <f t="shared" si="22"/>
        <v>1</v>
      </c>
      <c r="AB230" s="74">
        <f t="shared" si="22"/>
        <v>11.4</v>
      </c>
      <c r="AC230" s="74">
        <f t="shared" si="22"/>
        <v>11</v>
      </c>
      <c r="AD230" s="74">
        <f t="shared" si="22"/>
        <v>0.9</v>
      </c>
      <c r="AE230" s="74">
        <f t="shared" si="22"/>
        <v>10.199999999999999</v>
      </c>
      <c r="AF230" s="74">
        <f t="shared" si="22"/>
        <v>11</v>
      </c>
      <c r="AG230" s="74">
        <f t="shared" si="22"/>
        <v>1</v>
      </c>
      <c r="AH230" s="74">
        <f t="shared" si="22"/>
        <v>11.1</v>
      </c>
      <c r="AI230" s="74">
        <f t="shared" si="22"/>
        <v>12</v>
      </c>
      <c r="AJ230" s="74">
        <f t="shared" si="22"/>
        <v>1</v>
      </c>
      <c r="AK230" s="74">
        <f t="shared" si="22"/>
        <v>19.065480960000002</v>
      </c>
      <c r="AL230" s="74">
        <f t="shared" ref="AL230:BT230" si="23">AL204</f>
        <v>14.571428571428571</v>
      </c>
      <c r="AM230" s="74">
        <f t="shared" si="23"/>
        <v>1.0285714285714287</v>
      </c>
      <c r="AN230" s="74">
        <f t="shared" si="23"/>
        <v>5.69</v>
      </c>
      <c r="AO230" s="74">
        <f t="shared" si="23"/>
        <v>5.16</v>
      </c>
      <c r="AP230" s="74">
        <f t="shared" si="23"/>
        <v>2.91</v>
      </c>
      <c r="AQ230" s="74">
        <f t="shared" si="23"/>
        <v>3.09</v>
      </c>
      <c r="AR230" s="74">
        <f t="shared" si="23"/>
        <v>4.87</v>
      </c>
      <c r="AS230" s="74">
        <f t="shared" si="23"/>
        <v>3.18</v>
      </c>
      <c r="AT230" s="74">
        <f t="shared" si="23"/>
        <v>4.46</v>
      </c>
      <c r="AU230" s="74">
        <f t="shared" si="23"/>
        <v>3.24</v>
      </c>
      <c r="AV230" s="74">
        <f t="shared" si="23"/>
        <v>4.53</v>
      </c>
      <c r="AW230" s="74">
        <f t="shared" si="23"/>
        <v>5.26</v>
      </c>
      <c r="AX230" s="74">
        <f t="shared" si="23"/>
        <v>5.07</v>
      </c>
      <c r="AY230" s="74">
        <f t="shared" si="23"/>
        <v>5.77</v>
      </c>
      <c r="AZ230" s="74">
        <f t="shared" si="23"/>
        <v>6.34</v>
      </c>
      <c r="BA230" s="74">
        <f t="shared" si="23"/>
        <v>7.72</v>
      </c>
      <c r="BB230" s="74"/>
      <c r="BC230" s="74"/>
      <c r="BD230" s="74"/>
      <c r="BE230" s="74">
        <f t="shared" si="23"/>
        <v>4.04</v>
      </c>
      <c r="BF230" s="74">
        <f t="shared" si="23"/>
        <v>4.3600000000000003</v>
      </c>
      <c r="BG230" s="74">
        <f t="shared" si="23"/>
        <v>8.7799999999999994</v>
      </c>
      <c r="BH230" s="74">
        <f t="shared" si="23"/>
        <v>4.6900000000000004</v>
      </c>
      <c r="BI230" s="74">
        <f t="shared" si="23"/>
        <v>5.12</v>
      </c>
      <c r="BJ230" s="74">
        <f t="shared" si="23"/>
        <v>4.93</v>
      </c>
      <c r="BK230" s="74">
        <f t="shared" si="23"/>
        <v>5.34</v>
      </c>
      <c r="BL230" s="74">
        <f t="shared" si="23"/>
        <v>6.1</v>
      </c>
      <c r="BM230" s="74">
        <f t="shared" si="23"/>
        <v>6.33</v>
      </c>
      <c r="BN230" s="74">
        <f t="shared" si="23"/>
        <v>6.27</v>
      </c>
      <c r="BO230" s="74">
        <f t="shared" si="23"/>
        <v>7.19</v>
      </c>
      <c r="BP230" s="74">
        <f t="shared" si="23"/>
        <v>6.41</v>
      </c>
      <c r="BQ230" s="74">
        <f t="shared" si="23"/>
        <v>7.41</v>
      </c>
      <c r="BR230" s="74">
        <f t="shared" si="23"/>
        <v>6.96</v>
      </c>
      <c r="BS230" s="74">
        <f t="shared" si="23"/>
        <v>7.47</v>
      </c>
      <c r="BT230" s="74">
        <f t="shared" si="23"/>
        <v>7.53</v>
      </c>
      <c r="BU230" s="74">
        <f t="shared" ref="BU230:CZ230" si="24">BU204</f>
        <v>7.32</v>
      </c>
      <c r="BV230" s="74">
        <f t="shared" si="24"/>
        <v>7.6</v>
      </c>
      <c r="BW230" s="74">
        <f t="shared" si="24"/>
        <v>6.7522958895195684</v>
      </c>
      <c r="BX230" s="74">
        <f t="shared" si="24"/>
        <v>2.79</v>
      </c>
      <c r="BY230" s="74">
        <f t="shared" si="24"/>
        <v>0.41</v>
      </c>
      <c r="BZ230" s="74">
        <f t="shared" si="24"/>
        <v>0.46</v>
      </c>
      <c r="CA230" s="74">
        <f t="shared" si="24"/>
        <v>6.51</v>
      </c>
      <c r="CB230" s="74">
        <f t="shared" si="24"/>
        <v>7.1650983291543779</v>
      </c>
      <c r="CC230" s="74">
        <f t="shared" si="24"/>
        <v>7.17</v>
      </c>
      <c r="CD230" s="74">
        <f t="shared" si="24"/>
        <v>7.7771379918322845</v>
      </c>
      <c r="CE230" s="74">
        <f t="shared" si="24"/>
        <v>12.02</v>
      </c>
      <c r="CF230" s="74">
        <f t="shared" si="24"/>
        <v>0.34</v>
      </c>
      <c r="CG230" s="74">
        <f t="shared" si="24"/>
        <v>8.8699999999999992</v>
      </c>
      <c r="CH230" s="74">
        <f t="shared" si="24"/>
        <v>42.07</v>
      </c>
      <c r="CI230" s="74">
        <f t="shared" si="24"/>
        <v>20.6</v>
      </c>
      <c r="CJ230" s="74">
        <f t="shared" si="24"/>
        <v>2.84</v>
      </c>
      <c r="CK230" s="74">
        <f t="shared" si="24"/>
        <v>5.36</v>
      </c>
      <c r="CL230" s="74">
        <f t="shared" si="24"/>
        <v>0.97</v>
      </c>
      <c r="CM230" s="74">
        <f t="shared" si="24"/>
        <v>13.84</v>
      </c>
      <c r="CN230" s="74">
        <f t="shared" si="24"/>
        <v>25.13</v>
      </c>
      <c r="CO230" s="74">
        <f t="shared" si="24"/>
        <v>5.26</v>
      </c>
      <c r="CP230" s="74">
        <f t="shared" si="24"/>
        <v>4.3600000000000003</v>
      </c>
      <c r="CQ230" s="74">
        <f t="shared" si="24"/>
        <v>2.76</v>
      </c>
      <c r="CR230" s="74">
        <f t="shared" si="24"/>
        <v>2.0145535714285709</v>
      </c>
      <c r="CS230" s="74">
        <f t="shared" si="24"/>
        <v>0.28999999999999998</v>
      </c>
      <c r="CT230" s="74">
        <f t="shared" si="24"/>
        <v>0.27</v>
      </c>
      <c r="CU230" s="74">
        <f t="shared" si="24"/>
        <v>0.56000000000000005</v>
      </c>
      <c r="CV230" s="74">
        <f t="shared" si="24"/>
        <v>0.21</v>
      </c>
      <c r="CW230" s="74">
        <f t="shared" si="24"/>
        <v>0.43</v>
      </c>
      <c r="CX230" s="74">
        <f t="shared" si="24"/>
        <v>0.43</v>
      </c>
      <c r="CY230" s="74">
        <f t="shared" si="24"/>
        <v>0.72</v>
      </c>
      <c r="CZ230" s="74">
        <f t="shared" si="24"/>
        <v>1.07</v>
      </c>
      <c r="DA230" s="74">
        <f t="shared" ref="DA230:DN230" si="25">DA204</f>
        <v>0.76</v>
      </c>
      <c r="DB230" s="74">
        <f t="shared" si="25"/>
        <v>12.15</v>
      </c>
      <c r="DC230" s="74">
        <f t="shared" si="25"/>
        <v>1.0900000000000001</v>
      </c>
      <c r="DD230" s="74">
        <f t="shared" si="25"/>
        <v>6.8</v>
      </c>
      <c r="DE230" s="74">
        <f t="shared" si="25"/>
        <v>1.38</v>
      </c>
      <c r="DF230" s="74">
        <f t="shared" si="25"/>
        <v>6.6</v>
      </c>
      <c r="DG230" s="74">
        <f t="shared" si="25"/>
        <v>5.72</v>
      </c>
      <c r="DH230" s="74">
        <f t="shared" si="25"/>
        <v>5.8</v>
      </c>
      <c r="DI230" s="74">
        <f t="shared" si="25"/>
        <v>14.69</v>
      </c>
      <c r="DJ230" s="74">
        <f t="shared" si="25"/>
        <v>6.2</v>
      </c>
      <c r="DK230" s="74">
        <f t="shared" si="25"/>
        <v>17</v>
      </c>
      <c r="DL230" s="74">
        <f t="shared" si="25"/>
        <v>1.02</v>
      </c>
      <c r="DM230" s="74">
        <f t="shared" si="25"/>
        <v>6.6</v>
      </c>
      <c r="DN230" s="74">
        <f t="shared" si="25"/>
        <v>33.86</v>
      </c>
    </row>
    <row r="231" spans="2:119">
      <c r="C231" s="81">
        <v>49.2</v>
      </c>
      <c r="D231" s="20">
        <v>1.109</v>
      </c>
      <c r="E231" s="42">
        <v>1995</v>
      </c>
      <c r="F231" s="74">
        <f t="shared" ref="F231:AK231" si="26">F205</f>
        <v>75.111960395163024</v>
      </c>
      <c r="G231" s="74">
        <f t="shared" si="26"/>
        <v>52.287581699346411</v>
      </c>
      <c r="H231" s="74">
        <f t="shared" si="26"/>
        <v>1.1123333333333334</v>
      </c>
      <c r="I231" s="74">
        <f t="shared" si="26"/>
        <v>13.02</v>
      </c>
      <c r="J231" s="74">
        <f t="shared" si="26"/>
        <v>12.2</v>
      </c>
      <c r="K231" s="74">
        <f t="shared" si="26"/>
        <v>20</v>
      </c>
      <c r="L231" s="74">
        <f t="shared" si="26"/>
        <v>14.27</v>
      </c>
      <c r="M231" s="74">
        <f t="shared" si="26"/>
        <v>11.9</v>
      </c>
      <c r="N231" s="74">
        <f t="shared" si="26"/>
        <v>36</v>
      </c>
      <c r="O231" s="74">
        <f t="shared" si="26"/>
        <v>17.79</v>
      </c>
      <c r="P231" s="74">
        <f t="shared" si="26"/>
        <v>12.4</v>
      </c>
      <c r="Q231" s="74">
        <f t="shared" si="26"/>
        <v>62</v>
      </c>
      <c r="R231" s="74">
        <f t="shared" si="26"/>
        <v>21</v>
      </c>
      <c r="S231" s="74">
        <f t="shared" si="26"/>
        <v>17.649999999999999</v>
      </c>
      <c r="T231" s="74">
        <f t="shared" si="26"/>
        <v>12.2</v>
      </c>
      <c r="U231" s="74">
        <f t="shared" si="26"/>
        <v>25</v>
      </c>
      <c r="V231" s="74">
        <f t="shared" si="26"/>
        <v>16.52</v>
      </c>
      <c r="W231" s="74">
        <f t="shared" si="26"/>
        <v>11.15</v>
      </c>
      <c r="X231" s="74">
        <f t="shared" si="26"/>
        <v>1072</v>
      </c>
      <c r="Y231" s="74">
        <f t="shared" si="26"/>
        <v>12.1</v>
      </c>
      <c r="Z231" s="74">
        <f t="shared" si="26"/>
        <v>12</v>
      </c>
      <c r="AA231" s="74">
        <f t="shared" si="26"/>
        <v>0.9</v>
      </c>
      <c r="AB231" s="74">
        <f t="shared" si="26"/>
        <v>11.7</v>
      </c>
      <c r="AC231" s="74">
        <f t="shared" si="26"/>
        <v>12</v>
      </c>
      <c r="AD231" s="74">
        <f t="shared" si="26"/>
        <v>0.9</v>
      </c>
      <c r="AE231" s="74">
        <f t="shared" si="26"/>
        <v>10.8</v>
      </c>
      <c r="AF231" s="74">
        <f t="shared" si="26"/>
        <v>15</v>
      </c>
      <c r="AG231" s="74">
        <f t="shared" si="26"/>
        <v>1.1000000000000001</v>
      </c>
      <c r="AH231" s="74">
        <f t="shared" si="26"/>
        <v>11.4</v>
      </c>
      <c r="AI231" s="74">
        <f t="shared" si="26"/>
        <v>14</v>
      </c>
      <c r="AJ231" s="74">
        <f t="shared" si="26"/>
        <v>1</v>
      </c>
      <c r="AK231" s="74">
        <f t="shared" si="26"/>
        <v>19.277900800000005</v>
      </c>
      <c r="AL231" s="74">
        <f t="shared" ref="AL231:BT231" si="27">AL205</f>
        <v>14.571428571428571</v>
      </c>
      <c r="AM231" s="74">
        <f t="shared" si="27"/>
        <v>1.0285714285714287</v>
      </c>
      <c r="AN231" s="74">
        <f t="shared" si="27"/>
        <v>6.08</v>
      </c>
      <c r="AO231" s="74">
        <f t="shared" si="27"/>
        <v>5.31</v>
      </c>
      <c r="AP231" s="74">
        <f t="shared" si="27"/>
        <v>2.93</v>
      </c>
      <c r="AQ231" s="74">
        <f t="shared" si="27"/>
        <v>3.09</v>
      </c>
      <c r="AR231" s="74">
        <f t="shared" si="27"/>
        <v>5.09</v>
      </c>
      <c r="AS231" s="74">
        <f t="shared" si="27"/>
        <v>3.25</v>
      </c>
      <c r="AT231" s="74">
        <f t="shared" si="27"/>
        <v>3.89</v>
      </c>
      <c r="AU231" s="74">
        <f t="shared" si="27"/>
        <v>3.22</v>
      </c>
      <c r="AV231" s="74">
        <f t="shared" si="27"/>
        <v>3.81</v>
      </c>
      <c r="AW231" s="74">
        <f t="shared" si="27"/>
        <v>5.6</v>
      </c>
      <c r="AX231" s="74">
        <f t="shared" si="27"/>
        <v>5.58</v>
      </c>
      <c r="AY231" s="74">
        <f t="shared" si="27"/>
        <v>5.74</v>
      </c>
      <c r="AZ231" s="74">
        <f t="shared" si="27"/>
        <v>6.76</v>
      </c>
      <c r="BA231" s="74">
        <f t="shared" si="27"/>
        <v>8.24</v>
      </c>
      <c r="BB231" s="74"/>
      <c r="BC231" s="74"/>
      <c r="BD231" s="74"/>
      <c r="BE231" s="74">
        <f t="shared" si="27"/>
        <v>4.21</v>
      </c>
      <c r="BF231" s="74">
        <f t="shared" si="27"/>
        <v>4.13</v>
      </c>
      <c r="BG231" s="74">
        <f t="shared" si="27"/>
        <v>8.99</v>
      </c>
      <c r="BH231" s="74">
        <f t="shared" si="27"/>
        <v>4.55</v>
      </c>
      <c r="BI231" s="74">
        <f t="shared" si="27"/>
        <v>5.17</v>
      </c>
      <c r="BJ231" s="74">
        <f t="shared" si="27"/>
        <v>4.91</v>
      </c>
      <c r="BK231" s="74">
        <f t="shared" si="27"/>
        <v>5.52</v>
      </c>
      <c r="BL231" s="74">
        <f t="shared" si="27"/>
        <v>6.4</v>
      </c>
      <c r="BM231" s="74">
        <f t="shared" si="27"/>
        <v>6.81</v>
      </c>
      <c r="BN231" s="74">
        <f t="shared" si="27"/>
        <v>6.69</v>
      </c>
      <c r="BO231" s="74">
        <f t="shared" si="27"/>
        <v>7.93</v>
      </c>
      <c r="BP231" s="74">
        <f t="shared" si="27"/>
        <v>7.24</v>
      </c>
      <c r="BQ231" s="74">
        <f t="shared" si="27"/>
        <v>8.31</v>
      </c>
      <c r="BR231" s="74">
        <f t="shared" si="27"/>
        <v>7.7</v>
      </c>
      <c r="BS231" s="74">
        <f t="shared" si="27"/>
        <v>8.39</v>
      </c>
      <c r="BT231" s="74">
        <f t="shared" si="27"/>
        <v>8.61</v>
      </c>
      <c r="BU231" s="74">
        <f t="shared" ref="BU231:CZ231" si="28">BU205</f>
        <v>7.28</v>
      </c>
      <c r="BV231" s="74">
        <f t="shared" si="28"/>
        <v>7.74</v>
      </c>
      <c r="BW231" s="74">
        <f t="shared" si="28"/>
        <v>6.8641803924298586</v>
      </c>
      <c r="BX231" s="74">
        <f t="shared" si="28"/>
        <v>2.58</v>
      </c>
      <c r="BY231" s="74">
        <f t="shared" si="28"/>
        <v>0.43</v>
      </c>
      <c r="BZ231" s="74">
        <f t="shared" si="28"/>
        <v>0.46</v>
      </c>
      <c r="CA231" s="74">
        <f t="shared" si="28"/>
        <v>6.63</v>
      </c>
      <c r="CB231" s="74">
        <f t="shared" si="28"/>
        <v>7.2987364775343675</v>
      </c>
      <c r="CC231" s="74">
        <f t="shared" si="28"/>
        <v>7.18</v>
      </c>
      <c r="CD231" s="74">
        <f t="shared" si="28"/>
        <v>7.8797371404204064</v>
      </c>
      <c r="CE231" s="74">
        <f t="shared" si="28"/>
        <v>12.35</v>
      </c>
      <c r="CF231" s="74">
        <f t="shared" si="28"/>
        <v>0.33</v>
      </c>
      <c r="CG231" s="74" t="str">
        <f t="shared" si="28"/>
        <v>.</v>
      </c>
      <c r="CH231" s="74">
        <f t="shared" si="28"/>
        <v>47.5</v>
      </c>
      <c r="CI231" s="74">
        <f t="shared" si="28"/>
        <v>23.425000000000001</v>
      </c>
      <c r="CJ231" s="74">
        <f t="shared" si="28"/>
        <v>2.67</v>
      </c>
      <c r="CK231" s="74">
        <f t="shared" si="28"/>
        <v>4.8499999999999996</v>
      </c>
      <c r="CL231" s="74">
        <f t="shared" si="28"/>
        <v>0.97</v>
      </c>
      <c r="CM231" s="74">
        <f t="shared" si="28"/>
        <v>14.81</v>
      </c>
      <c r="CN231" s="74">
        <f t="shared" si="28"/>
        <v>24.09</v>
      </c>
      <c r="CO231" s="74">
        <f t="shared" si="28"/>
        <v>5.17</v>
      </c>
      <c r="CP231" s="74">
        <f t="shared" si="28"/>
        <v>4.29</v>
      </c>
      <c r="CQ231" s="74">
        <f t="shared" si="28"/>
        <v>2.67</v>
      </c>
      <c r="CR231" s="74">
        <f t="shared" si="28"/>
        <v>1.9822098214285711</v>
      </c>
      <c r="CS231" s="74">
        <f t="shared" si="28"/>
        <v>0.3</v>
      </c>
      <c r="CT231" s="74">
        <f t="shared" si="28"/>
        <v>0.28000000000000003</v>
      </c>
      <c r="CU231" s="74">
        <f t="shared" si="28"/>
        <v>0.49</v>
      </c>
      <c r="CV231" s="74">
        <f t="shared" si="28"/>
        <v>0.2</v>
      </c>
      <c r="CW231" s="74">
        <f t="shared" si="28"/>
        <v>0.4</v>
      </c>
      <c r="CX231" s="74">
        <f t="shared" si="28"/>
        <v>0.45</v>
      </c>
      <c r="CY231" s="74">
        <f t="shared" si="28"/>
        <v>0.69</v>
      </c>
      <c r="CZ231" s="74">
        <f t="shared" si="28"/>
        <v>1.08</v>
      </c>
      <c r="DA231" s="74">
        <f t="shared" ref="DA231:DN231" si="29">DA205</f>
        <v>0.69</v>
      </c>
      <c r="DB231" s="74">
        <f t="shared" si="29"/>
        <v>11.86</v>
      </c>
      <c r="DC231" s="74">
        <f t="shared" si="29"/>
        <v>1.08</v>
      </c>
      <c r="DD231" s="74">
        <f t="shared" si="29"/>
        <v>6.6</v>
      </c>
      <c r="DE231" s="74">
        <f t="shared" si="29"/>
        <v>1.68</v>
      </c>
      <c r="DF231" s="74">
        <f t="shared" si="29"/>
        <v>9</v>
      </c>
      <c r="DG231" s="74">
        <f t="shared" si="29"/>
        <v>5.77</v>
      </c>
      <c r="DH231" s="74">
        <f t="shared" si="29"/>
        <v>7.3</v>
      </c>
      <c r="DI231" s="74">
        <f t="shared" si="29"/>
        <v>15.01</v>
      </c>
      <c r="DJ231" s="74">
        <f t="shared" si="29"/>
        <v>6.3</v>
      </c>
      <c r="DK231" s="74">
        <f t="shared" si="29"/>
        <v>11</v>
      </c>
      <c r="DL231" s="74">
        <f t="shared" si="29"/>
        <v>1.02</v>
      </c>
      <c r="DM231" s="74">
        <f t="shared" si="29"/>
        <v>6.47</v>
      </c>
      <c r="DN231" s="74">
        <f t="shared" si="29"/>
        <v>33.31</v>
      </c>
    </row>
    <row r="232" spans="2:119">
      <c r="C232" s="81">
        <v>51.2</v>
      </c>
      <c r="D232" s="20">
        <v>1.2350000000000001</v>
      </c>
      <c r="E232" s="42">
        <v>1996</v>
      </c>
      <c r="F232" s="74">
        <f t="shared" ref="F232:AK232" si="30">F206</f>
        <v>76.71051628436588</v>
      </c>
      <c r="G232" s="74">
        <f t="shared" si="30"/>
        <v>54.466230936819173</v>
      </c>
      <c r="H232" s="74">
        <f t="shared" si="30"/>
        <v>1.2318333333333331</v>
      </c>
      <c r="I232" s="74">
        <f t="shared" si="30"/>
        <v>13.32</v>
      </c>
      <c r="J232" s="74">
        <f t="shared" si="30"/>
        <v>12.4</v>
      </c>
      <c r="K232" s="74">
        <f t="shared" si="30"/>
        <v>20</v>
      </c>
      <c r="L232" s="74">
        <f t="shared" si="30"/>
        <v>14.21</v>
      </c>
      <c r="M232" s="74">
        <f t="shared" si="30"/>
        <v>12.3</v>
      </c>
      <c r="N232" s="74">
        <f t="shared" si="30"/>
        <v>36</v>
      </c>
      <c r="O232" s="74">
        <f t="shared" si="30"/>
        <v>18.77</v>
      </c>
      <c r="P232" s="74">
        <f t="shared" si="30"/>
        <v>12.6</v>
      </c>
      <c r="Q232" s="74">
        <f t="shared" si="30"/>
        <v>63</v>
      </c>
      <c r="R232" s="74">
        <f t="shared" si="30"/>
        <v>23</v>
      </c>
      <c r="S232" s="74">
        <f t="shared" si="30"/>
        <v>18.54</v>
      </c>
      <c r="T232" s="74">
        <f t="shared" si="30"/>
        <v>12.7</v>
      </c>
      <c r="U232" s="74">
        <f t="shared" si="30"/>
        <v>24</v>
      </c>
      <c r="V232" s="74">
        <f t="shared" si="30"/>
        <v>17.100000000000001</v>
      </c>
      <c r="W232" s="74">
        <f t="shared" si="30"/>
        <v>11</v>
      </c>
      <c r="X232" s="74">
        <f t="shared" si="30"/>
        <v>960</v>
      </c>
      <c r="Y232" s="74">
        <f t="shared" si="30"/>
        <v>12.2</v>
      </c>
      <c r="Z232" s="74">
        <f t="shared" si="30"/>
        <v>12</v>
      </c>
      <c r="AA232" s="74">
        <f t="shared" si="30"/>
        <v>1.1000000000000001</v>
      </c>
      <c r="AB232" s="74">
        <f t="shared" si="30"/>
        <v>11.9</v>
      </c>
      <c r="AC232" s="74">
        <f t="shared" si="30"/>
        <v>12</v>
      </c>
      <c r="AD232" s="74">
        <f t="shared" si="30"/>
        <v>1.1000000000000001</v>
      </c>
      <c r="AE232" s="74">
        <f t="shared" si="30"/>
        <v>10.9</v>
      </c>
      <c r="AF232" s="74">
        <f t="shared" si="30"/>
        <v>14</v>
      </c>
      <c r="AG232" s="74">
        <f t="shared" si="30"/>
        <v>1.4</v>
      </c>
      <c r="AH232" s="74">
        <f t="shared" si="30"/>
        <v>11.6</v>
      </c>
      <c r="AI232" s="74">
        <f t="shared" si="30"/>
        <v>14</v>
      </c>
      <c r="AJ232" s="74">
        <f t="shared" si="30"/>
        <v>1.4</v>
      </c>
      <c r="AK232" s="74">
        <f t="shared" si="30"/>
        <v>18.931584000000004</v>
      </c>
      <c r="AL232" s="74">
        <f t="shared" ref="AL232:BT232" si="31">AL206</f>
        <v>14.571428571428571</v>
      </c>
      <c r="AM232" s="74">
        <f t="shared" si="31"/>
        <v>1.0285714285714287</v>
      </c>
      <c r="AN232" s="74">
        <f t="shared" si="31"/>
        <v>5.78</v>
      </c>
      <c r="AO232" s="74">
        <f t="shared" si="31"/>
        <v>5.74</v>
      </c>
      <c r="AP232" s="74">
        <f t="shared" si="31"/>
        <v>3.02</v>
      </c>
      <c r="AQ232" s="74">
        <f t="shared" si="31"/>
        <v>3.14</v>
      </c>
      <c r="AR232" s="74">
        <f t="shared" si="31"/>
        <v>5.56</v>
      </c>
      <c r="AS232" s="74">
        <f t="shared" si="31"/>
        <v>3.32</v>
      </c>
      <c r="AT232" s="74">
        <f t="shared" si="31"/>
        <v>4.2</v>
      </c>
      <c r="AU232" s="74">
        <f t="shared" si="31"/>
        <v>3.34</v>
      </c>
      <c r="AV232" s="74">
        <f t="shared" si="31"/>
        <v>4.2</v>
      </c>
      <c r="AW232" s="74">
        <f t="shared" si="31"/>
        <v>5.46</v>
      </c>
      <c r="AX232" s="74">
        <f t="shared" si="31"/>
        <v>5.42</v>
      </c>
      <c r="AY232" s="74">
        <f t="shared" si="31"/>
        <v>6.02</v>
      </c>
      <c r="AZ232" s="74">
        <f t="shared" si="31"/>
        <v>7.21</v>
      </c>
      <c r="BA232" s="74">
        <f t="shared" si="31"/>
        <v>8.24</v>
      </c>
      <c r="BB232" s="74"/>
      <c r="BC232" s="74"/>
      <c r="BD232" s="74"/>
      <c r="BE232" s="74">
        <f t="shared" si="31"/>
        <v>4.17</v>
      </c>
      <c r="BF232" s="74">
        <f t="shared" si="31"/>
        <v>4.34</v>
      </c>
      <c r="BG232" s="74">
        <f t="shared" si="31"/>
        <v>8.23</v>
      </c>
      <c r="BH232" s="74">
        <f t="shared" si="31"/>
        <v>4.7</v>
      </c>
      <c r="BI232" s="74">
        <f t="shared" si="31"/>
        <v>5.33</v>
      </c>
      <c r="BJ232" s="74">
        <f t="shared" si="31"/>
        <v>4.9800000000000004</v>
      </c>
      <c r="BK232" s="74">
        <f t="shared" si="31"/>
        <v>5.71</v>
      </c>
      <c r="BL232" s="74">
        <f t="shared" si="31"/>
        <v>6.65</v>
      </c>
      <c r="BM232" s="74">
        <f t="shared" si="31"/>
        <v>7.19</v>
      </c>
      <c r="BN232" s="74">
        <f t="shared" si="31"/>
        <v>6.97</v>
      </c>
      <c r="BO232" s="74">
        <f t="shared" si="31"/>
        <v>8.5</v>
      </c>
      <c r="BP232" s="74">
        <f t="shared" si="31"/>
        <v>7.29</v>
      </c>
      <c r="BQ232" s="74">
        <f t="shared" si="31"/>
        <v>9.26</v>
      </c>
      <c r="BR232" s="74">
        <f t="shared" si="31"/>
        <v>8.06</v>
      </c>
      <c r="BS232" s="74">
        <f t="shared" si="31"/>
        <v>8.44</v>
      </c>
      <c r="BT232" s="74">
        <f t="shared" si="31"/>
        <v>8.8699999999999992</v>
      </c>
      <c r="BU232" s="74">
        <f t="shared" ref="BU232:CZ232" si="32">BU206</f>
        <v>7.53</v>
      </c>
      <c r="BV232" s="74">
        <f t="shared" si="32"/>
        <v>7.97</v>
      </c>
      <c r="BW232" s="74">
        <f t="shared" si="32"/>
        <v>7.1081670922322289</v>
      </c>
      <c r="BX232" s="74">
        <f t="shared" si="32"/>
        <v>2.64</v>
      </c>
      <c r="BY232" s="74">
        <f t="shared" si="32"/>
        <v>0.43</v>
      </c>
      <c r="BZ232" s="74">
        <f t="shared" si="32"/>
        <v>0.48</v>
      </c>
      <c r="CA232" s="74">
        <f t="shared" si="32"/>
        <v>6.7</v>
      </c>
      <c r="CB232" s="74">
        <f t="shared" si="32"/>
        <v>7.3457999263324485</v>
      </c>
      <c r="CC232" s="74">
        <f t="shared" si="32"/>
        <v>7.32</v>
      </c>
      <c r="CD232" s="74">
        <f t="shared" si="32"/>
        <v>8.0771022114192572</v>
      </c>
      <c r="CE232" s="74">
        <f t="shared" si="32"/>
        <v>12.63</v>
      </c>
      <c r="CF232" s="74">
        <f t="shared" si="32"/>
        <v>0.36</v>
      </c>
      <c r="CG232" s="74" t="str">
        <f t="shared" si="32"/>
        <v>.</v>
      </c>
      <c r="CH232" s="74">
        <f t="shared" si="32"/>
        <v>52.14</v>
      </c>
      <c r="CI232" s="74">
        <f t="shared" si="32"/>
        <v>26.25</v>
      </c>
      <c r="CJ232" s="74">
        <f t="shared" si="32"/>
        <v>2.68</v>
      </c>
      <c r="CK232" s="74">
        <f t="shared" si="32"/>
        <v>5.54</v>
      </c>
      <c r="CL232" s="74">
        <f t="shared" si="32"/>
        <v>1.08</v>
      </c>
      <c r="CM232" s="74">
        <f t="shared" si="32"/>
        <v>13.53</v>
      </c>
      <c r="CN232" s="74">
        <f t="shared" si="32"/>
        <v>23.78</v>
      </c>
      <c r="CO232" s="74">
        <f t="shared" si="32"/>
        <v>4.88</v>
      </c>
      <c r="CP232" s="74">
        <f t="shared" si="32"/>
        <v>4.42</v>
      </c>
      <c r="CQ232" s="74">
        <f t="shared" si="32"/>
        <v>2.94</v>
      </c>
      <c r="CR232" s="74">
        <f t="shared" si="32"/>
        <v>2.0422767857142854</v>
      </c>
      <c r="CS232" s="74">
        <f t="shared" si="32"/>
        <v>0.28999999999999998</v>
      </c>
      <c r="CT232" s="74">
        <f t="shared" si="32"/>
        <v>0.28999999999999998</v>
      </c>
      <c r="CU232" s="74">
        <f t="shared" si="32"/>
        <v>0.75</v>
      </c>
      <c r="CV232" s="74">
        <f t="shared" si="32"/>
        <v>0.21</v>
      </c>
      <c r="CW232" s="74">
        <f t="shared" si="32"/>
        <v>0.44</v>
      </c>
      <c r="CX232" s="74">
        <f t="shared" si="32"/>
        <v>0.46</v>
      </c>
      <c r="CY232" s="74">
        <f t="shared" si="32"/>
        <v>0.72</v>
      </c>
      <c r="CZ232" s="74">
        <f t="shared" si="32"/>
        <v>1.18</v>
      </c>
      <c r="DA232" s="74">
        <f t="shared" ref="DA232:DN232" si="33">DA206</f>
        <v>0.72</v>
      </c>
      <c r="DB232" s="74">
        <f t="shared" si="33"/>
        <v>13.36</v>
      </c>
      <c r="DC232" s="74">
        <f t="shared" si="33"/>
        <v>1.01</v>
      </c>
      <c r="DD232" s="74">
        <f t="shared" si="33"/>
        <v>6.5</v>
      </c>
      <c r="DE232" s="74">
        <f t="shared" si="33"/>
        <v>1.59</v>
      </c>
      <c r="DF232" s="74">
        <f t="shared" si="33"/>
        <v>7</v>
      </c>
      <c r="DG232" s="74">
        <f t="shared" si="33"/>
        <v>5.89</v>
      </c>
      <c r="DH232" s="74">
        <f t="shared" si="33"/>
        <v>5.0999999999999996</v>
      </c>
      <c r="DI232" s="74">
        <f t="shared" si="33"/>
        <v>16.11</v>
      </c>
      <c r="DJ232" s="74">
        <f t="shared" si="33"/>
        <v>6.8</v>
      </c>
      <c r="DK232" s="74">
        <f t="shared" si="33"/>
        <v>14</v>
      </c>
      <c r="DL232" s="74">
        <f t="shared" si="33"/>
        <v>0.81</v>
      </c>
      <c r="DM232" s="74">
        <f t="shared" si="33"/>
        <v>7.2</v>
      </c>
      <c r="DN232" s="74">
        <f t="shared" si="33"/>
        <v>34.39</v>
      </c>
    </row>
    <row r="233" spans="2:119">
      <c r="C233" s="81">
        <v>52.6</v>
      </c>
      <c r="D233" s="20">
        <v>1.198</v>
      </c>
      <c r="E233" s="42">
        <v>1997</v>
      </c>
      <c r="F233" s="74">
        <f t="shared" ref="F233:AK233" si="34">F207</f>
        <v>78.034612423976384</v>
      </c>
      <c r="G233" s="74">
        <f t="shared" si="34"/>
        <v>55.846042120551921</v>
      </c>
      <c r="H233" s="74">
        <f t="shared" si="34"/>
        <v>1.1761666666666666</v>
      </c>
      <c r="I233" s="74">
        <f t="shared" si="34"/>
        <v>13.33</v>
      </c>
      <c r="J233" s="74">
        <f t="shared" si="34"/>
        <v>12.6</v>
      </c>
      <c r="K233" s="74">
        <f t="shared" si="34"/>
        <v>21</v>
      </c>
      <c r="L233" s="74">
        <f t="shared" si="34"/>
        <v>14.35</v>
      </c>
      <c r="M233" s="74">
        <f t="shared" si="34"/>
        <v>12.5</v>
      </c>
      <c r="N233" s="74">
        <f t="shared" si="34"/>
        <v>37</v>
      </c>
      <c r="O233" s="74">
        <f t="shared" si="34"/>
        <v>18.72</v>
      </c>
      <c r="P233" s="74">
        <f t="shared" si="34"/>
        <v>12.3</v>
      </c>
      <c r="Q233" s="74">
        <f t="shared" si="34"/>
        <v>66</v>
      </c>
      <c r="R233" s="74">
        <f t="shared" si="34"/>
        <v>23</v>
      </c>
      <c r="S233" s="74">
        <f t="shared" si="34"/>
        <v>18.68</v>
      </c>
      <c r="T233" s="74">
        <f t="shared" si="34"/>
        <v>12.4</v>
      </c>
      <c r="U233" s="74">
        <f t="shared" si="34"/>
        <v>26</v>
      </c>
      <c r="V233" s="74">
        <f t="shared" si="34"/>
        <v>17.690000000000001</v>
      </c>
      <c r="W233" s="74">
        <f t="shared" si="34"/>
        <v>11.6</v>
      </c>
      <c r="X233" s="74">
        <f t="shared" si="34"/>
        <v>580</v>
      </c>
      <c r="Y233" s="74">
        <f t="shared" si="34"/>
        <v>12.4</v>
      </c>
      <c r="Z233" s="74">
        <f t="shared" si="34"/>
        <v>12</v>
      </c>
      <c r="AA233" s="74">
        <f t="shared" si="34"/>
        <v>1.5</v>
      </c>
      <c r="AB233" s="74">
        <f t="shared" si="34"/>
        <v>11.9</v>
      </c>
      <c r="AC233" s="74">
        <f t="shared" si="34"/>
        <v>12</v>
      </c>
      <c r="AD233" s="74">
        <f t="shared" si="34"/>
        <v>1.1000000000000001</v>
      </c>
      <c r="AE233" s="74">
        <f t="shared" si="34"/>
        <v>10.8</v>
      </c>
      <c r="AF233" s="74">
        <f t="shared" si="34"/>
        <v>13</v>
      </c>
      <c r="AG233" s="74">
        <f t="shared" si="34"/>
        <v>1.1000000000000001</v>
      </c>
      <c r="AH233" s="74">
        <f t="shared" si="34"/>
        <v>11.6</v>
      </c>
      <c r="AI233" s="74">
        <f t="shared" si="34"/>
        <v>12</v>
      </c>
      <c r="AJ233" s="74">
        <f t="shared" si="34"/>
        <v>1.3</v>
      </c>
      <c r="AK233" s="74">
        <f t="shared" si="34"/>
        <v>18.776320000000002</v>
      </c>
      <c r="AL233" s="74">
        <f t="shared" ref="AL233:BT233" si="35">AL207</f>
        <v>14.571428571428571</v>
      </c>
      <c r="AM233" s="74">
        <f t="shared" si="35"/>
        <v>1.0285714285714287</v>
      </c>
      <c r="AN233" s="74">
        <f t="shared" si="35"/>
        <v>5.91</v>
      </c>
      <c r="AO233" s="74">
        <f t="shared" si="35"/>
        <v>5.96</v>
      </c>
      <c r="AP233" s="74">
        <f t="shared" si="35"/>
        <v>3.06</v>
      </c>
      <c r="AQ233" s="74">
        <f t="shared" si="35"/>
        <v>3.19</v>
      </c>
      <c r="AR233" s="74">
        <f t="shared" si="35"/>
        <v>5.24</v>
      </c>
      <c r="AS233" s="74">
        <f t="shared" si="35"/>
        <v>3.28</v>
      </c>
      <c r="AT233" s="74">
        <f t="shared" si="35"/>
        <v>3.3</v>
      </c>
      <c r="AU233" s="74">
        <f t="shared" si="35"/>
        <v>3.3</v>
      </c>
      <c r="AV233" s="74">
        <f t="shared" si="35"/>
        <v>3.91</v>
      </c>
      <c r="AW233" s="74">
        <f t="shared" si="35"/>
        <v>5.53</v>
      </c>
      <c r="AX233" s="74">
        <f t="shared" si="35"/>
        <v>5.05</v>
      </c>
      <c r="AY233" s="74">
        <f t="shared" si="35"/>
        <v>6.17</v>
      </c>
      <c r="AZ233" s="74">
        <f t="shared" si="35"/>
        <v>6.7</v>
      </c>
      <c r="BA233" s="74">
        <f t="shared" si="35"/>
        <v>8.76</v>
      </c>
      <c r="BB233" s="74"/>
      <c r="BC233" s="74"/>
      <c r="BD233" s="74"/>
      <c r="BE233" s="74">
        <f t="shared" si="35"/>
        <v>4.6500000000000004</v>
      </c>
      <c r="BF233" s="74">
        <f t="shared" si="35"/>
        <v>4.79</v>
      </c>
      <c r="BG233" s="74">
        <f t="shared" si="35"/>
        <v>8.9499999999999993</v>
      </c>
      <c r="BH233" s="74">
        <f t="shared" si="35"/>
        <v>4.74</v>
      </c>
      <c r="BI233" s="74">
        <f t="shared" si="35"/>
        <v>5.33</v>
      </c>
      <c r="BJ233" s="74">
        <f t="shared" si="35"/>
        <v>4.8600000000000003</v>
      </c>
      <c r="BK233" s="74">
        <f t="shared" si="35"/>
        <v>5.94</v>
      </c>
      <c r="BL233" s="74">
        <f t="shared" si="35"/>
        <v>6.82</v>
      </c>
      <c r="BM233" s="74">
        <f t="shared" si="35"/>
        <v>7.28</v>
      </c>
      <c r="BN233" s="74">
        <f t="shared" si="35"/>
        <v>7.06</v>
      </c>
      <c r="BO233" s="74">
        <f t="shared" si="35"/>
        <v>8.27</v>
      </c>
      <c r="BP233" s="74">
        <f t="shared" si="35"/>
        <v>7.42</v>
      </c>
      <c r="BQ233" s="74">
        <f t="shared" si="35"/>
        <v>8.8800000000000008</v>
      </c>
      <c r="BR233" s="74">
        <f t="shared" si="35"/>
        <v>8.1199999999999992</v>
      </c>
      <c r="BS233" s="74">
        <f t="shared" si="35"/>
        <v>8.4600000000000009</v>
      </c>
      <c r="BT233" s="74">
        <f t="shared" si="35"/>
        <v>8.8800000000000008</v>
      </c>
      <c r="BU233" s="74">
        <f t="shared" ref="BU233:CZ233" si="36">BU207</f>
        <v>7.67</v>
      </c>
      <c r="BV233" s="74">
        <f t="shared" si="36"/>
        <v>8</v>
      </c>
      <c r="BW233" s="74">
        <f t="shared" si="36"/>
        <v>7.1351221781578866</v>
      </c>
      <c r="BX233" s="74">
        <f t="shared" si="36"/>
        <v>2.72</v>
      </c>
      <c r="BY233" s="74">
        <f t="shared" si="36"/>
        <v>0.51</v>
      </c>
      <c r="BZ233" s="74">
        <f t="shared" si="36"/>
        <v>0.5</v>
      </c>
      <c r="CA233" s="74">
        <f t="shared" si="36"/>
        <v>6.82</v>
      </c>
      <c r="CB233" s="74">
        <f t="shared" si="36"/>
        <v>7.4017736486486498</v>
      </c>
      <c r="CC233" s="74">
        <f t="shared" si="36"/>
        <v>7.3</v>
      </c>
      <c r="CD233" s="74">
        <f t="shared" si="36"/>
        <v>8.0892942743009328</v>
      </c>
      <c r="CE233" s="74">
        <f t="shared" si="36"/>
        <v>11.5</v>
      </c>
      <c r="CF233" s="74">
        <f t="shared" si="36"/>
        <v>0.43</v>
      </c>
      <c r="CG233" s="74" t="str">
        <f t="shared" si="36"/>
        <v>.</v>
      </c>
      <c r="CH233" s="74">
        <f t="shared" si="36"/>
        <v>47.86</v>
      </c>
      <c r="CI233" s="74" t="str">
        <f t="shared" si="36"/>
        <v>.</v>
      </c>
      <c r="CJ233" s="74">
        <f t="shared" si="36"/>
        <v>2.74</v>
      </c>
      <c r="CK233" s="74">
        <f t="shared" si="36"/>
        <v>6.19</v>
      </c>
      <c r="CL233" s="74">
        <f t="shared" si="36"/>
        <v>1.02</v>
      </c>
      <c r="CM233" s="74">
        <f t="shared" si="36"/>
        <v>12.63</v>
      </c>
      <c r="CN233" s="74">
        <f t="shared" si="36"/>
        <v>23.26</v>
      </c>
      <c r="CO233" s="74">
        <f t="shared" si="36"/>
        <v>5.27</v>
      </c>
      <c r="CP233" s="74">
        <f t="shared" si="36"/>
        <v>4.54</v>
      </c>
      <c r="CQ233" s="74">
        <f t="shared" si="36"/>
        <v>3</v>
      </c>
      <c r="CR233" s="74">
        <f t="shared" si="36"/>
        <v>2.0977232142857138</v>
      </c>
      <c r="CS233" s="74">
        <f t="shared" si="36"/>
        <v>0.28999999999999998</v>
      </c>
      <c r="CT233" s="74">
        <f t="shared" si="36"/>
        <v>0.28000000000000003</v>
      </c>
      <c r="CU233" s="74">
        <f t="shared" si="36"/>
        <v>0.65500000000000003</v>
      </c>
      <c r="CV233" s="74">
        <f t="shared" si="36"/>
        <v>0.22</v>
      </c>
      <c r="CW233" s="74">
        <f t="shared" si="36"/>
        <v>0.42</v>
      </c>
      <c r="CX233" s="74">
        <f t="shared" si="36"/>
        <v>0.44</v>
      </c>
      <c r="CY233" s="74">
        <f t="shared" si="36"/>
        <v>0.67</v>
      </c>
      <c r="CZ233" s="74">
        <f t="shared" si="36"/>
        <v>0.95</v>
      </c>
      <c r="DA233" s="74">
        <f t="shared" ref="DA233:DN233" si="37">DA207</f>
        <v>0.73</v>
      </c>
      <c r="DB233" s="74">
        <f t="shared" si="37"/>
        <v>12.92</v>
      </c>
      <c r="DC233" s="74">
        <f t="shared" si="37"/>
        <v>1.17</v>
      </c>
      <c r="DD233" s="74">
        <f t="shared" si="37"/>
        <v>6.6</v>
      </c>
      <c r="DE233" s="74">
        <f t="shared" si="37"/>
        <v>1.57</v>
      </c>
      <c r="DF233" s="74">
        <f t="shared" si="37"/>
        <v>6.5</v>
      </c>
      <c r="DG233" s="74">
        <f t="shared" si="37"/>
        <v>6.69</v>
      </c>
      <c r="DH233" s="74">
        <f t="shared" si="37"/>
        <v>8.1999999999999993</v>
      </c>
      <c r="DI233" s="74">
        <f t="shared" si="37"/>
        <v>15.96</v>
      </c>
      <c r="DJ233" s="74">
        <f t="shared" si="37"/>
        <v>5.7</v>
      </c>
      <c r="DK233" s="74">
        <f t="shared" si="37"/>
        <v>10.4</v>
      </c>
      <c r="DL233" s="74">
        <f t="shared" si="37"/>
        <v>0.87</v>
      </c>
      <c r="DM233" s="74">
        <f t="shared" si="37"/>
        <v>7.21</v>
      </c>
      <c r="DN233" s="74">
        <f t="shared" si="37"/>
        <v>41.96</v>
      </c>
    </row>
    <row r="234" spans="2:119">
      <c r="C234" s="81">
        <v>54.2</v>
      </c>
      <c r="D234" s="20">
        <v>1.044</v>
      </c>
      <c r="E234" s="42">
        <v>1998</v>
      </c>
      <c r="F234" s="74">
        <f t="shared" ref="F234:AK234" si="38">F208</f>
        <v>78.633701984914566</v>
      </c>
      <c r="G234" s="74">
        <f t="shared" si="38"/>
        <v>57.62527233115469</v>
      </c>
      <c r="H234" s="74">
        <f t="shared" si="38"/>
        <v>1.0395000000000001</v>
      </c>
      <c r="I234" s="74">
        <f t="shared" si="38"/>
        <v>13.32</v>
      </c>
      <c r="J234" s="74">
        <f t="shared" si="38"/>
        <v>12.6</v>
      </c>
      <c r="K234" s="74">
        <f t="shared" si="38"/>
        <v>21</v>
      </c>
      <c r="L234" s="74">
        <f t="shared" si="38"/>
        <v>14.42</v>
      </c>
      <c r="M234" s="74">
        <f t="shared" si="38"/>
        <v>12.4</v>
      </c>
      <c r="N234" s="74">
        <f t="shared" si="38"/>
        <v>37</v>
      </c>
      <c r="O234" s="74">
        <f t="shared" si="38"/>
        <v>18.96</v>
      </c>
      <c r="P234" s="74">
        <f t="shared" si="38"/>
        <v>12.7</v>
      </c>
      <c r="Q234" s="74">
        <f t="shared" si="38"/>
        <v>59</v>
      </c>
      <c r="R234" s="74">
        <f t="shared" si="38"/>
        <v>23</v>
      </c>
      <c r="S234" s="74">
        <f t="shared" si="38"/>
        <v>18.850000000000001</v>
      </c>
      <c r="T234" s="74">
        <f t="shared" si="38"/>
        <v>12.8</v>
      </c>
      <c r="U234" s="74">
        <f t="shared" si="38"/>
        <v>27</v>
      </c>
      <c r="V234" s="74">
        <f t="shared" si="38"/>
        <v>16.940000000000001</v>
      </c>
      <c r="W234" s="74">
        <f t="shared" si="38"/>
        <v>11.9</v>
      </c>
      <c r="X234" s="74">
        <f t="shared" si="38"/>
        <v>1180</v>
      </c>
      <c r="Y234" s="74">
        <f t="shared" si="38"/>
        <v>12.3</v>
      </c>
      <c r="Z234" s="74">
        <f t="shared" si="38"/>
        <v>13</v>
      </c>
      <c r="AA234" s="74">
        <f t="shared" si="38"/>
        <v>1</v>
      </c>
      <c r="AB234" s="74">
        <f t="shared" si="38"/>
        <v>12.1</v>
      </c>
      <c r="AC234" s="74">
        <f t="shared" si="38"/>
        <v>14</v>
      </c>
      <c r="AD234" s="74">
        <f t="shared" si="38"/>
        <v>0.9</v>
      </c>
      <c r="AE234" s="74">
        <f t="shared" si="38"/>
        <v>11</v>
      </c>
      <c r="AF234" s="74">
        <f t="shared" si="38"/>
        <v>15</v>
      </c>
      <c r="AG234" s="74">
        <f t="shared" si="38"/>
        <v>1</v>
      </c>
      <c r="AH234" s="74">
        <f t="shared" si="38"/>
        <v>11.6</v>
      </c>
      <c r="AI234" s="74">
        <f t="shared" si="38"/>
        <v>15</v>
      </c>
      <c r="AJ234" s="74">
        <f t="shared" si="38"/>
        <v>1</v>
      </c>
      <c r="AK234" s="74">
        <f t="shared" si="38"/>
        <v>19.013600000000004</v>
      </c>
      <c r="AL234" s="74">
        <f t="shared" ref="AL234:BT234" si="39">AL208</f>
        <v>14.571428571428571</v>
      </c>
      <c r="AM234" s="74">
        <f t="shared" si="39"/>
        <v>1.0285714285714287</v>
      </c>
      <c r="AN234" s="74">
        <f t="shared" si="39"/>
        <v>6.43</v>
      </c>
      <c r="AO234" s="74">
        <f t="shared" si="39"/>
        <v>6.11</v>
      </c>
      <c r="AP234" s="74">
        <f t="shared" si="39"/>
        <v>3.12</v>
      </c>
      <c r="AQ234" s="74">
        <f t="shared" si="39"/>
        <v>3.29</v>
      </c>
      <c r="AR234" s="74">
        <f t="shared" si="39"/>
        <v>5.59</v>
      </c>
      <c r="AS234" s="74">
        <f t="shared" si="39"/>
        <v>3.39</v>
      </c>
      <c r="AT234" s="74">
        <f t="shared" si="39"/>
        <v>4.1100000000000003</v>
      </c>
      <c r="AU234" s="74">
        <f t="shared" si="39"/>
        <v>3.41</v>
      </c>
      <c r="AV234" s="74">
        <f t="shared" si="39"/>
        <v>4.1100000000000003</v>
      </c>
      <c r="AW234" s="74">
        <f t="shared" si="39"/>
        <v>5.79</v>
      </c>
      <c r="AX234" s="74">
        <f t="shared" si="39"/>
        <v>5.6</v>
      </c>
      <c r="AY234" s="74">
        <f t="shared" si="39"/>
        <v>6.16</v>
      </c>
      <c r="AZ234" s="74">
        <f t="shared" si="39"/>
        <v>6.96</v>
      </c>
      <c r="BA234" s="74">
        <f t="shared" si="39"/>
        <v>8.61</v>
      </c>
      <c r="BB234" s="74"/>
      <c r="BC234" s="74"/>
      <c r="BD234" s="74"/>
      <c r="BE234" s="74">
        <f t="shared" si="39"/>
        <v>4.7300000000000004</v>
      </c>
      <c r="BF234" s="74">
        <f t="shared" si="39"/>
        <v>4.6100000000000003</v>
      </c>
      <c r="BG234" s="74">
        <f t="shared" si="39"/>
        <v>9.1</v>
      </c>
      <c r="BH234" s="74">
        <f t="shared" si="39"/>
        <v>5.08</v>
      </c>
      <c r="BI234" s="74">
        <f t="shared" si="39"/>
        <v>5.42</v>
      </c>
      <c r="BJ234" s="74">
        <f t="shared" si="39"/>
        <v>5.0199999999999996</v>
      </c>
      <c r="BK234" s="74">
        <f t="shared" si="39"/>
        <v>6.07</v>
      </c>
      <c r="BL234" s="74">
        <f t="shared" si="39"/>
        <v>7.08</v>
      </c>
      <c r="BM234" s="74">
        <f t="shared" si="39"/>
        <v>7.36</v>
      </c>
      <c r="BN234" s="74">
        <f t="shared" si="39"/>
        <v>7.38</v>
      </c>
      <c r="BO234" s="74">
        <f t="shared" si="39"/>
        <v>7.82</v>
      </c>
      <c r="BP234" s="74">
        <f t="shared" si="39"/>
        <v>7.41</v>
      </c>
      <c r="BQ234" s="74">
        <f t="shared" si="39"/>
        <v>8.91</v>
      </c>
      <c r="BR234" s="74">
        <f t="shared" si="39"/>
        <v>8.6999999999999993</v>
      </c>
      <c r="BS234" s="74">
        <f t="shared" si="39"/>
        <v>8.65</v>
      </c>
      <c r="BT234" s="74">
        <f t="shared" si="39"/>
        <v>9.2899999999999991</v>
      </c>
      <c r="BU234" s="74">
        <f t="shared" ref="BU234:CZ234" si="40">BU208</f>
        <v>7.7</v>
      </c>
      <c r="BV234" s="74">
        <f t="shared" si="40"/>
        <v>8.09</v>
      </c>
      <c r="BW234" s="74">
        <f t="shared" si="40"/>
        <v>7.2104665400042212</v>
      </c>
      <c r="BX234" s="74">
        <f t="shared" si="40"/>
        <v>2.75</v>
      </c>
      <c r="BY234" s="74">
        <f t="shared" si="40"/>
        <v>0.49</v>
      </c>
      <c r="BZ234" s="74">
        <f t="shared" si="40"/>
        <v>0.49</v>
      </c>
      <c r="CA234" s="74">
        <f t="shared" si="40"/>
        <v>6.92</v>
      </c>
      <c r="CB234" s="74">
        <f t="shared" si="40"/>
        <v>7.68</v>
      </c>
      <c r="CC234" s="74">
        <f t="shared" si="40"/>
        <v>7.68</v>
      </c>
      <c r="CD234" s="74">
        <f t="shared" si="40"/>
        <v>7.68</v>
      </c>
      <c r="CE234" s="74">
        <f t="shared" si="40"/>
        <v>11.5</v>
      </c>
      <c r="CF234" s="74">
        <f t="shared" si="40"/>
        <v>0.38</v>
      </c>
      <c r="CG234" s="74" t="str">
        <f t="shared" si="40"/>
        <v>.</v>
      </c>
      <c r="CH234" s="74">
        <f t="shared" si="40"/>
        <v>50</v>
      </c>
      <c r="CI234" s="74" t="str">
        <f t="shared" si="40"/>
        <v>.</v>
      </c>
      <c r="CJ234" s="74">
        <f t="shared" si="40"/>
        <v>2.61</v>
      </c>
      <c r="CK234" s="74">
        <f t="shared" si="40"/>
        <v>4.99</v>
      </c>
      <c r="CL234" s="74">
        <f t="shared" si="40"/>
        <v>1.01</v>
      </c>
      <c r="CM234" s="74">
        <f t="shared" si="40"/>
        <v>13.59</v>
      </c>
      <c r="CN234" s="74">
        <f t="shared" si="40"/>
        <v>23.04</v>
      </c>
      <c r="CO234" s="74">
        <f t="shared" si="40"/>
        <v>4.96</v>
      </c>
      <c r="CP234" s="74">
        <f t="shared" si="40"/>
        <v>4.46</v>
      </c>
      <c r="CQ234" s="74">
        <f t="shared" si="40"/>
        <v>5</v>
      </c>
      <c r="CR234" s="74">
        <f t="shared" si="40"/>
        <v>2.0607589285714281</v>
      </c>
      <c r="CS234" s="74">
        <f t="shared" si="40"/>
        <v>0.33</v>
      </c>
      <c r="CT234" s="74">
        <f t="shared" si="40"/>
        <v>0.3</v>
      </c>
      <c r="CU234" s="74">
        <f t="shared" si="40"/>
        <v>0.56000000000000005</v>
      </c>
      <c r="CV234" s="74">
        <f t="shared" si="40"/>
        <v>0.22</v>
      </c>
      <c r="CW234" s="74">
        <f t="shared" si="40"/>
        <v>0.44</v>
      </c>
      <c r="CX234" s="74">
        <f t="shared" si="40"/>
        <v>0.49</v>
      </c>
      <c r="CY234" s="74">
        <f t="shared" si="40"/>
        <v>0.77</v>
      </c>
      <c r="CZ234" s="74">
        <f t="shared" si="40"/>
        <v>0.99</v>
      </c>
      <c r="DA234" s="74">
        <f t="shared" ref="DA234:DN234" si="41">DA208</f>
        <v>0.76</v>
      </c>
      <c r="DB234" s="74">
        <f t="shared" si="41"/>
        <v>12.64</v>
      </c>
      <c r="DC234" s="74">
        <f t="shared" si="41"/>
        <v>1.17</v>
      </c>
      <c r="DD234" s="74">
        <f t="shared" si="41"/>
        <v>7.3</v>
      </c>
      <c r="DE234" s="74">
        <f t="shared" si="41"/>
        <v>1.5</v>
      </c>
      <c r="DF234" s="74">
        <f t="shared" si="41"/>
        <v>9</v>
      </c>
      <c r="DG234" s="74">
        <f t="shared" si="41"/>
        <v>6.59</v>
      </c>
      <c r="DH234" s="74">
        <f t="shared" si="41"/>
        <v>8.9</v>
      </c>
      <c r="DI234" s="74">
        <f t="shared" si="41"/>
        <v>15.19</v>
      </c>
      <c r="DJ234" s="74">
        <f t="shared" si="41"/>
        <v>7.1</v>
      </c>
      <c r="DK234" s="74">
        <f t="shared" si="41"/>
        <v>12.3</v>
      </c>
      <c r="DL234" s="74">
        <f t="shared" si="41"/>
        <v>0.78</v>
      </c>
      <c r="DM234" s="74">
        <f t="shared" si="41"/>
        <v>7.68</v>
      </c>
      <c r="DN234" s="74">
        <f t="shared" si="41"/>
        <v>44</v>
      </c>
    </row>
    <row r="235" spans="2:119">
      <c r="C235" s="81">
        <v>55.5</v>
      </c>
      <c r="D235" s="20">
        <v>1.121</v>
      </c>
      <c r="E235" s="42">
        <v>1999</v>
      </c>
      <c r="F235" s="74">
        <f t="shared" ref="F235:AK235" si="42">F209</f>
        <v>79.789334926970596</v>
      </c>
      <c r="G235" s="74">
        <f t="shared" si="42"/>
        <v>58.968772694262896</v>
      </c>
      <c r="H235" s="74">
        <f t="shared" si="42"/>
        <v>1.1225000000000001</v>
      </c>
      <c r="I235" s="74">
        <f t="shared" si="42"/>
        <v>13.29</v>
      </c>
      <c r="J235" s="74">
        <f t="shared" si="42"/>
        <v>12.6</v>
      </c>
      <c r="K235" s="74">
        <f t="shared" si="42"/>
        <v>21</v>
      </c>
      <c r="L235" s="74">
        <f t="shared" si="42"/>
        <v>14.45</v>
      </c>
      <c r="M235" s="74">
        <f t="shared" si="42"/>
        <v>12.7</v>
      </c>
      <c r="N235" s="74">
        <f t="shared" si="42"/>
        <v>36</v>
      </c>
      <c r="O235" s="74">
        <f t="shared" si="42"/>
        <v>19.28</v>
      </c>
      <c r="P235" s="74">
        <f t="shared" si="42"/>
        <v>12</v>
      </c>
      <c r="Q235" s="74">
        <f t="shared" si="42"/>
        <v>70</v>
      </c>
      <c r="R235" s="74">
        <f t="shared" si="42"/>
        <v>24</v>
      </c>
      <c r="S235" s="74">
        <f t="shared" si="42"/>
        <v>18.690000000000001</v>
      </c>
      <c r="T235" s="74">
        <f t="shared" si="42"/>
        <v>13</v>
      </c>
      <c r="U235" s="74">
        <f t="shared" si="42"/>
        <v>25</v>
      </c>
      <c r="V235" s="74">
        <f t="shared" si="42"/>
        <v>18.350000000000001</v>
      </c>
      <c r="W235" s="74">
        <f t="shared" si="42"/>
        <v>12</v>
      </c>
      <c r="X235" s="74">
        <f t="shared" si="42"/>
        <v>1080</v>
      </c>
      <c r="Y235" s="74">
        <f t="shared" si="42"/>
        <v>12.4</v>
      </c>
      <c r="Z235" s="74">
        <f t="shared" si="42"/>
        <v>13</v>
      </c>
      <c r="AA235" s="74">
        <f t="shared" si="42"/>
        <v>1.3</v>
      </c>
      <c r="AB235" s="74">
        <f t="shared" si="42"/>
        <v>12.1</v>
      </c>
      <c r="AC235" s="74">
        <f t="shared" si="42"/>
        <v>14</v>
      </c>
      <c r="AD235" s="74">
        <f t="shared" si="42"/>
        <v>1.3</v>
      </c>
      <c r="AE235" s="74">
        <f t="shared" si="42"/>
        <v>11.6</v>
      </c>
      <c r="AF235" s="74">
        <f t="shared" si="42"/>
        <v>15</v>
      </c>
      <c r="AG235" s="74">
        <f t="shared" si="42"/>
        <v>1.7</v>
      </c>
      <c r="AH235" s="74">
        <f t="shared" si="42"/>
        <v>12.3</v>
      </c>
      <c r="AI235" s="74">
        <f t="shared" si="42"/>
        <v>17</v>
      </c>
      <c r="AJ235" s="74">
        <f t="shared" si="42"/>
        <v>1.5</v>
      </c>
      <c r="AK235" s="74">
        <f t="shared" si="42"/>
        <v>19.328000000000003</v>
      </c>
      <c r="AL235" s="74">
        <f t="shared" ref="AL235:BT235" si="43">AL209</f>
        <v>14.571428571428571</v>
      </c>
      <c r="AM235" s="74">
        <f t="shared" si="43"/>
        <v>1.0285714285714287</v>
      </c>
      <c r="AN235" s="74">
        <f t="shared" si="43"/>
        <v>5.61</v>
      </c>
      <c r="AO235" s="74">
        <f t="shared" si="43"/>
        <v>5.88</v>
      </c>
      <c r="AP235" s="74">
        <f t="shared" si="43"/>
        <v>3.23</v>
      </c>
      <c r="AQ235" s="74">
        <f t="shared" si="43"/>
        <v>3.33</v>
      </c>
      <c r="AR235" s="74">
        <f t="shared" si="43"/>
        <v>5.28</v>
      </c>
      <c r="AS235" s="74">
        <f t="shared" si="43"/>
        <v>3.48</v>
      </c>
      <c r="AT235" s="74">
        <f t="shared" si="43"/>
        <v>4.1500000000000004</v>
      </c>
      <c r="AU235" s="74">
        <f t="shared" si="43"/>
        <v>3.54</v>
      </c>
      <c r="AV235" s="74">
        <f t="shared" si="43"/>
        <v>4.16</v>
      </c>
      <c r="AW235" s="74">
        <f t="shared" si="43"/>
        <v>5.7</v>
      </c>
      <c r="AX235" s="74">
        <f t="shared" si="43"/>
        <v>5.65</v>
      </c>
      <c r="AY235" s="74">
        <f t="shared" si="43"/>
        <v>6.29</v>
      </c>
      <c r="AZ235" s="74">
        <f t="shared" si="43"/>
        <v>7</v>
      </c>
      <c r="BA235" s="74">
        <f t="shared" si="43"/>
        <v>8.84</v>
      </c>
      <c r="BB235" s="74"/>
      <c r="BC235" s="74"/>
      <c r="BD235" s="74"/>
      <c r="BE235" s="74">
        <f t="shared" si="43"/>
        <v>4.59</v>
      </c>
      <c r="BF235" s="74">
        <f t="shared" si="43"/>
        <v>4.5</v>
      </c>
      <c r="BG235" s="74">
        <f t="shared" si="43"/>
        <v>9.15</v>
      </c>
      <c r="BH235" s="74">
        <f t="shared" si="43"/>
        <v>5.36</v>
      </c>
      <c r="BI235" s="74">
        <f t="shared" si="43"/>
        <v>5.57</v>
      </c>
      <c r="BJ235" s="74">
        <f t="shared" si="43"/>
        <v>5.21</v>
      </c>
      <c r="BK235" s="74">
        <f t="shared" si="43"/>
        <v>6.2688888890000003</v>
      </c>
      <c r="BL235" s="74">
        <f t="shared" si="43"/>
        <v>7.3088888890000003</v>
      </c>
      <c r="BM235" s="74">
        <f t="shared" si="43"/>
        <v>7.53</v>
      </c>
      <c r="BN235" s="74">
        <f t="shared" si="43"/>
        <v>7.46</v>
      </c>
      <c r="BO235" s="74">
        <f t="shared" si="43"/>
        <v>8.3699999999999992</v>
      </c>
      <c r="BP235" s="74">
        <f t="shared" si="43"/>
        <v>7.76</v>
      </c>
      <c r="BQ235" s="74">
        <f t="shared" si="43"/>
        <v>9.76</v>
      </c>
      <c r="BR235" s="74">
        <f t="shared" si="43"/>
        <v>8.85</v>
      </c>
      <c r="BS235" s="74">
        <f t="shared" si="43"/>
        <v>8.9600000000000009</v>
      </c>
      <c r="BT235" s="74">
        <f t="shared" si="43"/>
        <v>9.61</v>
      </c>
      <c r="BU235" s="74">
        <f t="shared" ref="BU235:CZ235" si="44">BU209</f>
        <v>7.79</v>
      </c>
      <c r="BV235" s="74">
        <f t="shared" si="44"/>
        <v>9.2799999999999994</v>
      </c>
      <c r="BW235" s="74">
        <f t="shared" si="44"/>
        <v>8.18</v>
      </c>
      <c r="BX235" s="74">
        <f t="shared" si="44"/>
        <v>2.83</v>
      </c>
      <c r="BY235" s="74">
        <f t="shared" si="44"/>
        <v>0.5</v>
      </c>
      <c r="BZ235" s="74">
        <f t="shared" si="44"/>
        <v>0.53</v>
      </c>
      <c r="CA235" s="74">
        <f t="shared" si="44"/>
        <v>6.78</v>
      </c>
      <c r="CB235" s="74">
        <f t="shared" si="44"/>
        <v>7.53</v>
      </c>
      <c r="CC235" s="74">
        <f t="shared" si="44"/>
        <v>7.32</v>
      </c>
      <c r="CD235" s="74">
        <f t="shared" si="44"/>
        <v>8.19</v>
      </c>
      <c r="CE235" s="74">
        <f t="shared" si="44"/>
        <v>11.5</v>
      </c>
      <c r="CF235" s="74">
        <f t="shared" si="44"/>
        <v>0.38</v>
      </c>
      <c r="CG235" s="74" t="str">
        <f t="shared" si="44"/>
        <v>.</v>
      </c>
      <c r="CH235" s="74">
        <f t="shared" si="44"/>
        <v>51.79</v>
      </c>
      <c r="CI235" s="74" t="str">
        <f t="shared" si="44"/>
        <v>.</v>
      </c>
      <c r="CJ235" s="74">
        <f t="shared" si="44"/>
        <v>2.89</v>
      </c>
      <c r="CK235" s="74">
        <f t="shared" si="44"/>
        <v>5.72</v>
      </c>
      <c r="CL235" s="74">
        <f t="shared" si="44"/>
        <v>1.1399999999999999</v>
      </c>
      <c r="CM235" s="74">
        <f t="shared" si="44"/>
        <v>14.14</v>
      </c>
      <c r="CN235" s="74">
        <f t="shared" si="44"/>
        <v>22.32</v>
      </c>
      <c r="CO235" s="74">
        <f t="shared" si="44"/>
        <v>5.31</v>
      </c>
      <c r="CP235" s="74">
        <f t="shared" si="44"/>
        <v>4.4800000000000004</v>
      </c>
      <c r="CQ235" s="74">
        <f t="shared" si="44"/>
        <v>2.85</v>
      </c>
      <c r="CR235" s="74">
        <f t="shared" si="44"/>
        <v>2.0699999999999998</v>
      </c>
      <c r="CS235" s="74">
        <f t="shared" si="44"/>
        <v>0.31</v>
      </c>
      <c r="CT235" s="74">
        <f t="shared" si="44"/>
        <v>0.28999999999999998</v>
      </c>
      <c r="CU235" s="74">
        <f t="shared" si="44"/>
        <v>0.59333333333333338</v>
      </c>
      <c r="CV235" s="74">
        <f t="shared" si="44"/>
        <v>0.22</v>
      </c>
      <c r="CW235" s="74">
        <f t="shared" si="44"/>
        <v>0.45</v>
      </c>
      <c r="CX235" s="74">
        <f t="shared" si="44"/>
        <v>0.46</v>
      </c>
      <c r="CY235" s="74">
        <f t="shared" si="44"/>
        <v>0.73</v>
      </c>
      <c r="CZ235" s="74">
        <f t="shared" si="44"/>
        <v>1.22</v>
      </c>
      <c r="DA235" s="74">
        <f t="shared" ref="DA235:DN235" si="45">DA209</f>
        <v>0.88</v>
      </c>
      <c r="DB235" s="74">
        <f t="shared" si="45"/>
        <v>13.8</v>
      </c>
      <c r="DC235" s="74">
        <f t="shared" si="45"/>
        <v>1.27</v>
      </c>
      <c r="DD235" s="74">
        <f t="shared" si="45"/>
        <v>7.9</v>
      </c>
      <c r="DE235" s="74">
        <f t="shared" si="45"/>
        <v>1.36</v>
      </c>
      <c r="DF235" s="74">
        <f t="shared" si="45"/>
        <v>7.9</v>
      </c>
      <c r="DG235" s="74">
        <f t="shared" si="45"/>
        <v>7.64</v>
      </c>
      <c r="DH235" s="74">
        <f t="shared" si="45"/>
        <v>7</v>
      </c>
      <c r="DI235" s="74">
        <f t="shared" si="45"/>
        <v>19.899999999999999</v>
      </c>
      <c r="DJ235" s="74">
        <f t="shared" si="45"/>
        <v>7</v>
      </c>
      <c r="DK235" s="74">
        <f t="shared" si="45"/>
        <v>12.1</v>
      </c>
      <c r="DL235" s="74">
        <f t="shared" si="45"/>
        <v>1.1299999999999999</v>
      </c>
      <c r="DM235" s="74">
        <f t="shared" si="45"/>
        <v>7.86</v>
      </c>
      <c r="DN235" s="74">
        <f t="shared" si="45"/>
        <v>35.159999999999997</v>
      </c>
    </row>
    <row r="236" spans="2:119">
      <c r="C236" s="81">
        <v>57.1</v>
      </c>
      <c r="D236" s="20">
        <v>1.4910000000000001</v>
      </c>
      <c r="E236" s="42">
        <v>2000</v>
      </c>
      <c r="F236" s="74">
        <f t="shared" ref="F236:AK236" si="46">F210</f>
        <v>81.775479136386338</v>
      </c>
      <c r="G236" s="74">
        <f t="shared" si="46"/>
        <v>60.602759622367472</v>
      </c>
      <c r="H236" s="74">
        <f t="shared" si="46"/>
        <v>1.4666666666666668</v>
      </c>
      <c r="I236" s="74">
        <f t="shared" si="46"/>
        <v>13.68</v>
      </c>
      <c r="J236" s="74">
        <f t="shared" si="46"/>
        <v>12.8</v>
      </c>
      <c r="K236" s="74">
        <f t="shared" si="46"/>
        <v>21</v>
      </c>
      <c r="L236" s="74">
        <f t="shared" si="46"/>
        <v>14.64</v>
      </c>
      <c r="M236" s="74">
        <f t="shared" si="46"/>
        <v>12.6</v>
      </c>
      <c r="N236" s="74">
        <f t="shared" si="46"/>
        <v>34</v>
      </c>
      <c r="O236" s="74">
        <f t="shared" si="46"/>
        <v>19.23</v>
      </c>
      <c r="P236" s="74">
        <f t="shared" si="46"/>
        <v>14.7</v>
      </c>
      <c r="Q236" s="74">
        <f t="shared" si="46"/>
        <v>66</v>
      </c>
      <c r="R236" s="74">
        <f t="shared" si="46"/>
        <v>23</v>
      </c>
      <c r="S236" s="74">
        <f t="shared" si="46"/>
        <v>19.149999999999999</v>
      </c>
      <c r="T236" s="74">
        <f t="shared" si="46"/>
        <v>12.5</v>
      </c>
      <c r="U236" s="74">
        <f t="shared" si="46"/>
        <v>25</v>
      </c>
      <c r="V236" s="74">
        <f t="shared" si="46"/>
        <v>16.329999999999998</v>
      </c>
      <c r="W236" s="74">
        <f t="shared" si="46"/>
        <v>12.7</v>
      </c>
      <c r="X236" s="74">
        <f t="shared" si="46"/>
        <v>960</v>
      </c>
      <c r="Y236" s="74">
        <f t="shared" si="46"/>
        <v>12.6</v>
      </c>
      <c r="Z236" s="74">
        <f t="shared" si="46"/>
        <v>12</v>
      </c>
      <c r="AA236" s="74">
        <f t="shared" si="46"/>
        <v>1.1000000000000001</v>
      </c>
      <c r="AB236" s="74">
        <f t="shared" si="46"/>
        <v>12.1</v>
      </c>
      <c r="AC236" s="74">
        <f t="shared" si="46"/>
        <v>12</v>
      </c>
      <c r="AD236" s="74">
        <f t="shared" si="46"/>
        <v>0.9</v>
      </c>
      <c r="AE236" s="74">
        <f t="shared" si="46"/>
        <v>11.4</v>
      </c>
      <c r="AF236" s="74">
        <f t="shared" si="46"/>
        <v>13</v>
      </c>
      <c r="AG236" s="74">
        <f t="shared" si="46"/>
        <v>0.9</v>
      </c>
      <c r="AH236" s="74">
        <f t="shared" si="46"/>
        <v>11.8</v>
      </c>
      <c r="AI236" s="74">
        <f t="shared" si="46"/>
        <v>13</v>
      </c>
      <c r="AJ236" s="74">
        <f t="shared" si="46"/>
        <v>0.9</v>
      </c>
      <c r="AK236" s="74">
        <f t="shared" si="46"/>
        <v>20.340000000000003</v>
      </c>
      <c r="AL236" s="74">
        <f t="shared" ref="AL236:BT236" si="47">AL210</f>
        <v>14.571428571428571</v>
      </c>
      <c r="AM236" s="74">
        <f t="shared" si="47"/>
        <v>1.0285714285714287</v>
      </c>
      <c r="AN236" s="74">
        <f t="shared" si="47"/>
        <v>6.48</v>
      </c>
      <c r="AO236" s="74">
        <f t="shared" si="47"/>
        <v>5.75</v>
      </c>
      <c r="AP236" s="74">
        <f t="shared" si="47"/>
        <v>3.4</v>
      </c>
      <c r="AQ236" s="74">
        <f t="shared" si="47"/>
        <v>3.5</v>
      </c>
      <c r="AR236" s="74">
        <f t="shared" si="47"/>
        <v>5.67</v>
      </c>
      <c r="AS236" s="74">
        <f t="shared" si="47"/>
        <v>3.59</v>
      </c>
      <c r="AT236" s="74">
        <f t="shared" si="47"/>
        <v>4.2</v>
      </c>
      <c r="AU236" s="74">
        <f t="shared" si="47"/>
        <v>3.66</v>
      </c>
      <c r="AV236" s="74">
        <f t="shared" si="47"/>
        <v>4.1900000000000004</v>
      </c>
      <c r="AW236" s="74">
        <f t="shared" si="47"/>
        <v>6.02</v>
      </c>
      <c r="AX236" s="74">
        <f t="shared" si="47"/>
        <v>6.36</v>
      </c>
      <c r="AY236" s="74">
        <f t="shared" si="47"/>
        <v>6.76</v>
      </c>
      <c r="AZ236" s="74">
        <f t="shared" si="47"/>
        <v>7.44</v>
      </c>
      <c r="BA236" s="74">
        <f t="shared" si="47"/>
        <v>9.1300000000000008</v>
      </c>
      <c r="BB236" s="74"/>
      <c r="BC236" s="74"/>
      <c r="BD236" s="74"/>
      <c r="BE236" s="74">
        <f t="shared" si="47"/>
        <v>4.5599999999999996</v>
      </c>
      <c r="BF236" s="74">
        <f t="shared" si="47"/>
        <v>4.93</v>
      </c>
      <c r="BG236" s="74">
        <f t="shared" si="47"/>
        <v>9</v>
      </c>
      <c r="BH236" s="74">
        <f t="shared" si="47"/>
        <v>5.2</v>
      </c>
      <c r="BI236" s="74">
        <f t="shared" si="47"/>
        <v>5.66</v>
      </c>
      <c r="BJ236" s="74">
        <f t="shared" si="47"/>
        <v>5.49</v>
      </c>
      <c r="BK236" s="74">
        <f t="shared" si="47"/>
        <v>6.1</v>
      </c>
      <c r="BL236" s="74">
        <f t="shared" si="47"/>
        <v>6.98</v>
      </c>
      <c r="BM236" s="74">
        <f t="shared" si="47"/>
        <v>7.77</v>
      </c>
      <c r="BN236" s="74">
        <f t="shared" si="47"/>
        <v>8.23</v>
      </c>
      <c r="BO236" s="74">
        <f t="shared" si="47"/>
        <v>8.68</v>
      </c>
      <c r="BP236" s="74">
        <f t="shared" si="47"/>
        <v>7.46</v>
      </c>
      <c r="BQ236" s="74">
        <f t="shared" si="47"/>
        <v>9.77</v>
      </c>
      <c r="BR236" s="74">
        <f t="shared" si="47"/>
        <v>9.16</v>
      </c>
      <c r="BS236" s="74">
        <f t="shared" si="47"/>
        <v>9.4</v>
      </c>
      <c r="BT236" s="74">
        <f t="shared" si="47"/>
        <v>9.9600000000000009</v>
      </c>
      <c r="BU236" s="74">
        <f t="shared" ref="BU236:CZ236" si="48">BU210</f>
        <v>7.8</v>
      </c>
      <c r="BV236" s="74">
        <f t="shared" si="48"/>
        <v>9.4</v>
      </c>
      <c r="BW236" s="74">
        <f t="shared" si="48"/>
        <v>8.27</v>
      </c>
      <c r="BX236" s="74">
        <f t="shared" si="48"/>
        <v>2.91</v>
      </c>
      <c r="BY236" s="74">
        <f t="shared" si="48"/>
        <v>0.49</v>
      </c>
      <c r="BZ236" s="74">
        <f t="shared" si="48"/>
        <v>0.51</v>
      </c>
      <c r="CA236" s="74">
        <f t="shared" si="48"/>
        <v>6.96</v>
      </c>
      <c r="CB236" s="74">
        <f t="shared" si="48"/>
        <v>7.67</v>
      </c>
      <c r="CC236" s="74">
        <f t="shared" si="48"/>
        <v>7.18</v>
      </c>
      <c r="CD236" s="74">
        <f t="shared" si="48"/>
        <v>8.35</v>
      </c>
      <c r="CE236" s="74">
        <f t="shared" si="48"/>
        <v>12</v>
      </c>
      <c r="CF236" s="74">
        <f t="shared" si="48"/>
        <v>0.39</v>
      </c>
      <c r="CG236" s="74" t="str">
        <f t="shared" si="48"/>
        <v>.</v>
      </c>
      <c r="CH236" s="74">
        <f t="shared" si="48"/>
        <v>50</v>
      </c>
      <c r="CI236" s="74" t="str">
        <f t="shared" si="48"/>
        <v>.</v>
      </c>
      <c r="CJ236" s="74">
        <f t="shared" si="48"/>
        <v>2.94</v>
      </c>
      <c r="CK236" s="74">
        <f t="shared" si="48"/>
        <v>3.88</v>
      </c>
      <c r="CL236" s="74">
        <f t="shared" si="48"/>
        <v>1.1499999999999999</v>
      </c>
      <c r="CM236" s="74">
        <f t="shared" si="48"/>
        <v>13.67</v>
      </c>
      <c r="CN236" s="74">
        <f t="shared" si="48"/>
        <v>21.44</v>
      </c>
      <c r="CO236" s="74">
        <f t="shared" si="48"/>
        <v>5.04</v>
      </c>
      <c r="CP236" s="74">
        <f t="shared" si="48"/>
        <v>4.6900000000000004</v>
      </c>
      <c r="CQ236" s="74">
        <f t="shared" si="48"/>
        <v>3.19</v>
      </c>
      <c r="CR236" s="74">
        <f t="shared" si="48"/>
        <v>2.16</v>
      </c>
      <c r="CS236" s="74">
        <f t="shared" si="48"/>
        <v>0.35</v>
      </c>
      <c r="CT236" s="74">
        <f t="shared" si="48"/>
        <v>0.3</v>
      </c>
      <c r="CU236" s="74">
        <f t="shared" si="48"/>
        <v>0.62666666666666671</v>
      </c>
      <c r="CV236" s="74">
        <f t="shared" si="48"/>
        <v>0.23</v>
      </c>
      <c r="CW236" s="74">
        <f t="shared" si="48"/>
        <v>0.42</v>
      </c>
      <c r="CX236" s="74">
        <f t="shared" si="48"/>
        <v>0.51</v>
      </c>
      <c r="CY236" s="74">
        <f t="shared" si="48"/>
        <v>0.82</v>
      </c>
      <c r="CZ236" s="74">
        <f t="shared" si="48"/>
        <v>1.26</v>
      </c>
      <c r="DA236" s="74">
        <f t="shared" ref="DA236:DN236" si="49">DA210</f>
        <v>0.93</v>
      </c>
      <c r="DB236" s="74">
        <f t="shared" si="49"/>
        <v>13.28</v>
      </c>
      <c r="DC236" s="74">
        <f t="shared" si="49"/>
        <v>1.1499999999999999</v>
      </c>
      <c r="DD236" s="74">
        <f t="shared" si="49"/>
        <v>6.9</v>
      </c>
      <c r="DE236" s="74">
        <f t="shared" si="49"/>
        <v>1.65</v>
      </c>
      <c r="DF236" s="74">
        <f t="shared" si="49"/>
        <v>7.7</v>
      </c>
      <c r="DG236" s="74">
        <f t="shared" si="49"/>
        <v>4</v>
      </c>
      <c r="DH236" s="74">
        <f t="shared" si="49"/>
        <v>5.6</v>
      </c>
      <c r="DI236" s="74">
        <f t="shared" si="49"/>
        <v>19.04</v>
      </c>
      <c r="DJ236" s="74">
        <f t="shared" si="49"/>
        <v>7</v>
      </c>
      <c r="DK236" s="74">
        <f t="shared" si="49"/>
        <v>11.6</v>
      </c>
      <c r="DL236" s="74">
        <f t="shared" si="49"/>
        <v>1.04</v>
      </c>
      <c r="DM236" s="74">
        <f t="shared" si="49"/>
        <v>7.48</v>
      </c>
      <c r="DN236" s="74">
        <f t="shared" si="49"/>
        <v>34</v>
      </c>
    </row>
    <row r="237" spans="2:119">
      <c r="C237" s="81">
        <v>58.9</v>
      </c>
      <c r="D237" s="20">
        <v>1.401</v>
      </c>
      <c r="E237" s="42">
        <v>2001</v>
      </c>
      <c r="F237" s="74">
        <f t="shared" ref="F237:AK237" si="50">F211</f>
        <v>83.352884901516674</v>
      </c>
      <c r="G237" s="74">
        <f t="shared" si="50"/>
        <v>62.563543936092955</v>
      </c>
      <c r="H237" s="74">
        <f t="shared" si="50"/>
        <v>1.4433333333333334</v>
      </c>
      <c r="I237" s="74">
        <f t="shared" si="50"/>
        <v>13.77</v>
      </c>
      <c r="J237" s="74">
        <f t="shared" si="50"/>
        <v>13.1</v>
      </c>
      <c r="K237" s="74">
        <f t="shared" si="50"/>
        <v>20</v>
      </c>
      <c r="L237" s="74">
        <f t="shared" si="50"/>
        <v>14.58</v>
      </c>
      <c r="M237" s="74">
        <f t="shared" si="50"/>
        <v>12.9</v>
      </c>
      <c r="N237" s="74">
        <f t="shared" si="50"/>
        <v>35</v>
      </c>
      <c r="O237" s="74">
        <f t="shared" si="50"/>
        <v>19.43</v>
      </c>
      <c r="P237" s="74">
        <f t="shared" si="50"/>
        <v>11.9</v>
      </c>
      <c r="Q237" s="74">
        <f t="shared" si="50"/>
        <v>48</v>
      </c>
      <c r="R237" s="74">
        <f t="shared" si="50"/>
        <v>23</v>
      </c>
      <c r="S237" s="74">
        <f t="shared" si="50"/>
        <v>19.48</v>
      </c>
      <c r="T237" s="74">
        <f t="shared" si="50"/>
        <v>12.7</v>
      </c>
      <c r="U237" s="74">
        <f t="shared" si="50"/>
        <v>24</v>
      </c>
      <c r="V237" s="74">
        <f t="shared" si="50"/>
        <v>17.93</v>
      </c>
      <c r="W237" s="74">
        <f t="shared" si="50"/>
        <v>13.8</v>
      </c>
      <c r="X237" s="74">
        <f t="shared" si="50"/>
        <v>830</v>
      </c>
      <c r="Y237" s="74">
        <f t="shared" si="50"/>
        <v>12.6</v>
      </c>
      <c r="Z237" s="74">
        <f t="shared" si="50"/>
        <v>13</v>
      </c>
      <c r="AA237" s="74">
        <f t="shared" si="50"/>
        <v>1.1000000000000001</v>
      </c>
      <c r="AB237" s="74">
        <f t="shared" si="50"/>
        <v>12.4</v>
      </c>
      <c r="AC237" s="74">
        <f t="shared" si="50"/>
        <v>12</v>
      </c>
      <c r="AD237" s="74">
        <f t="shared" si="50"/>
        <v>1.1000000000000001</v>
      </c>
      <c r="AE237" s="74">
        <f t="shared" si="50"/>
        <v>11.3</v>
      </c>
      <c r="AF237" s="74">
        <f t="shared" si="50"/>
        <v>13</v>
      </c>
      <c r="AG237" s="74">
        <f t="shared" si="50"/>
        <v>1.1000000000000001</v>
      </c>
      <c r="AH237" s="74">
        <f t="shared" si="50"/>
        <v>11.8</v>
      </c>
      <c r="AI237" s="74">
        <f t="shared" si="50"/>
        <v>13</v>
      </c>
      <c r="AJ237" s="74">
        <f t="shared" si="50"/>
        <v>1.1000000000000001</v>
      </c>
      <c r="AK237" s="74">
        <f t="shared" si="50"/>
        <v>17.2</v>
      </c>
      <c r="AL237" s="74">
        <f t="shared" ref="AL237:BT237" si="51">AL211</f>
        <v>12</v>
      </c>
      <c r="AM237" s="74">
        <f t="shared" si="51"/>
        <v>0.8</v>
      </c>
      <c r="AN237" s="74">
        <f t="shared" si="51"/>
        <v>6.77</v>
      </c>
      <c r="AO237" s="74">
        <f t="shared" si="51"/>
        <v>6.25</v>
      </c>
      <c r="AP237" s="74">
        <f t="shared" si="51"/>
        <v>3.53</v>
      </c>
      <c r="AQ237" s="74">
        <f t="shared" si="51"/>
        <v>3.57</v>
      </c>
      <c r="AR237" s="74">
        <f t="shared" si="51"/>
        <v>5.61</v>
      </c>
      <c r="AS237" s="74">
        <f t="shared" si="51"/>
        <v>3.72</v>
      </c>
      <c r="AT237" s="74">
        <f t="shared" si="51"/>
        <v>4.3899999999999997</v>
      </c>
      <c r="AU237" s="74">
        <f t="shared" si="51"/>
        <v>3.77</v>
      </c>
      <c r="AV237" s="74">
        <f t="shared" si="51"/>
        <v>4.42</v>
      </c>
      <c r="AW237" s="74">
        <f t="shared" si="51"/>
        <v>6.48</v>
      </c>
      <c r="AX237" s="74">
        <f t="shared" si="51"/>
        <v>6.21</v>
      </c>
      <c r="AY237" s="74">
        <f t="shared" si="51"/>
        <v>6.54</v>
      </c>
      <c r="AZ237" s="74">
        <f t="shared" si="51"/>
        <v>7.79</v>
      </c>
      <c r="BA237" s="74">
        <f t="shared" si="51"/>
        <v>9.5399999999999991</v>
      </c>
      <c r="BB237" s="74"/>
      <c r="BC237" s="74"/>
      <c r="BD237" s="74"/>
      <c r="BE237" s="74">
        <f t="shared" si="51"/>
        <v>4.8</v>
      </c>
      <c r="BF237" s="74">
        <f t="shared" si="51"/>
        <v>5.2</v>
      </c>
      <c r="BG237" s="74">
        <f t="shared" si="51"/>
        <v>8.98</v>
      </c>
      <c r="BH237" s="74">
        <f t="shared" si="51"/>
        <v>5.36</v>
      </c>
      <c r="BI237" s="74">
        <f t="shared" si="51"/>
        <v>5.92</v>
      </c>
      <c r="BJ237" s="74">
        <f t="shared" si="51"/>
        <v>5.38</v>
      </c>
      <c r="BK237" s="74">
        <f t="shared" si="51"/>
        <v>6.49</v>
      </c>
      <c r="BL237" s="74">
        <f t="shared" si="51"/>
        <v>7.72</v>
      </c>
      <c r="BM237" s="74">
        <f t="shared" si="51"/>
        <v>8.19</v>
      </c>
      <c r="BN237" s="74">
        <f t="shared" si="51"/>
        <v>8.17</v>
      </c>
      <c r="BO237" s="74">
        <f t="shared" si="51"/>
        <v>8.92</v>
      </c>
      <c r="BP237" s="74">
        <f t="shared" si="51"/>
        <v>8.59</v>
      </c>
      <c r="BQ237" s="74">
        <f t="shared" si="51"/>
        <v>9.89</v>
      </c>
      <c r="BR237" s="74">
        <f t="shared" si="51"/>
        <v>9.56</v>
      </c>
      <c r="BS237" s="74">
        <f t="shared" si="51"/>
        <v>10</v>
      </c>
      <c r="BT237" s="74">
        <f t="shared" si="51"/>
        <v>10.5</v>
      </c>
      <c r="BU237" s="74">
        <f t="shared" ref="BU237:CZ237" si="52">BU211</f>
        <v>8.1999999999999993</v>
      </c>
      <c r="BV237" s="74">
        <f t="shared" si="52"/>
        <v>9.2899999999999991</v>
      </c>
      <c r="BW237" s="74">
        <f t="shared" si="52"/>
        <v>8.5</v>
      </c>
      <c r="BX237" s="74">
        <f t="shared" si="52"/>
        <v>2.88</v>
      </c>
      <c r="BY237" s="74">
        <f t="shared" si="52"/>
        <v>0.49</v>
      </c>
      <c r="BZ237" s="74">
        <f t="shared" si="52"/>
        <v>0.57999999999999996</v>
      </c>
      <c r="CA237" s="74">
        <f t="shared" si="52"/>
        <v>7.19</v>
      </c>
      <c r="CB237" s="74">
        <f t="shared" si="52"/>
        <v>7.73</v>
      </c>
      <c r="CC237" s="74">
        <f t="shared" si="52"/>
        <v>7.64</v>
      </c>
      <c r="CD237" s="74">
        <f t="shared" si="52"/>
        <v>8.65</v>
      </c>
      <c r="CE237" s="74">
        <f t="shared" si="52"/>
        <v>11.7</v>
      </c>
      <c r="CF237" s="74">
        <f t="shared" si="52"/>
        <v>0.42</v>
      </c>
      <c r="CG237" s="74" t="str">
        <f t="shared" si="52"/>
        <v>.</v>
      </c>
      <c r="CH237" s="74">
        <f t="shared" si="52"/>
        <v>52</v>
      </c>
      <c r="CI237" s="74" t="str">
        <f t="shared" si="52"/>
        <v>.</v>
      </c>
      <c r="CJ237" s="74">
        <f t="shared" si="52"/>
        <v>2.95</v>
      </c>
      <c r="CK237" s="74">
        <f t="shared" si="52"/>
        <v>5.89</v>
      </c>
      <c r="CL237" s="74">
        <f t="shared" si="52"/>
        <v>1.1399999999999999</v>
      </c>
      <c r="CM237" s="74">
        <f t="shared" si="52"/>
        <v>14.15</v>
      </c>
      <c r="CN237" s="74">
        <f t="shared" si="52"/>
        <v>23.21</v>
      </c>
      <c r="CO237" s="74">
        <f t="shared" si="52"/>
        <v>5.5</v>
      </c>
      <c r="CP237" s="74">
        <f t="shared" si="52"/>
        <v>4.87</v>
      </c>
      <c r="CQ237" s="74">
        <f t="shared" si="52"/>
        <v>3.09</v>
      </c>
      <c r="CR237" s="74">
        <f t="shared" si="52"/>
        <v>2.16</v>
      </c>
      <c r="CS237" s="74">
        <f t="shared" si="52"/>
        <v>0.34</v>
      </c>
      <c r="CT237" s="74">
        <f t="shared" si="52"/>
        <v>0.31</v>
      </c>
      <c r="CU237" s="74">
        <f t="shared" si="52"/>
        <v>0.66</v>
      </c>
      <c r="CV237" s="74">
        <f t="shared" si="52"/>
        <v>0.23</v>
      </c>
      <c r="CW237" s="74">
        <f t="shared" si="52"/>
        <v>0.49</v>
      </c>
      <c r="CX237" s="74">
        <f t="shared" si="52"/>
        <v>0.53</v>
      </c>
      <c r="CY237" s="74">
        <f t="shared" si="52"/>
        <v>0.7</v>
      </c>
      <c r="CZ237" s="74">
        <f t="shared" si="52"/>
        <v>1.18</v>
      </c>
      <c r="DA237" s="74">
        <f t="shared" ref="DA237:DN237" si="53">DA211</f>
        <v>0.91</v>
      </c>
      <c r="DB237" s="74">
        <f t="shared" si="53"/>
        <v>15.58</v>
      </c>
      <c r="DC237" s="74">
        <f t="shared" si="53"/>
        <v>1.1399999999999999</v>
      </c>
      <c r="DD237" s="74">
        <f t="shared" si="53"/>
        <v>7.4</v>
      </c>
      <c r="DE237" s="74">
        <f t="shared" si="53"/>
        <v>1.91</v>
      </c>
      <c r="DF237" s="74">
        <f t="shared" si="53"/>
        <v>7.3</v>
      </c>
      <c r="DG237" s="74">
        <f t="shared" si="53"/>
        <v>5.45</v>
      </c>
      <c r="DH237" s="74">
        <f t="shared" si="53"/>
        <v>8.1999999999999993</v>
      </c>
      <c r="DI237" s="74">
        <f t="shared" si="53"/>
        <v>19.25</v>
      </c>
      <c r="DJ237" s="74">
        <f t="shared" si="53"/>
        <v>6.5</v>
      </c>
      <c r="DK237" s="74">
        <f t="shared" si="53"/>
        <v>12</v>
      </c>
      <c r="DL237" s="74">
        <f t="shared" si="53"/>
        <v>1.06</v>
      </c>
      <c r="DM237" s="74">
        <f t="shared" si="53"/>
        <v>7.9</v>
      </c>
      <c r="DN237" s="74">
        <f t="shared" si="53"/>
        <v>38.17</v>
      </c>
    </row>
    <row r="238" spans="2:119">
      <c r="C238" s="81">
        <v>60.6</v>
      </c>
      <c r="D238" s="20">
        <v>1.319</v>
      </c>
      <c r="E238" s="42">
        <v>2002</v>
      </c>
      <c r="F238" s="74">
        <f t="shared" ref="F238:AK238" si="54">F212</f>
        <v>84.474579272386549</v>
      </c>
      <c r="G238" s="74">
        <f t="shared" si="54"/>
        <v>64.306463326071167</v>
      </c>
      <c r="H238" s="74">
        <f t="shared" si="54"/>
        <v>1.3233333333333335</v>
      </c>
      <c r="I238" s="74">
        <f t="shared" si="54"/>
        <v>13.8</v>
      </c>
      <c r="J238" s="74">
        <f t="shared" si="54"/>
        <v>13.1</v>
      </c>
      <c r="K238" s="74">
        <f t="shared" si="54"/>
        <v>22</v>
      </c>
      <c r="L238" s="74">
        <f t="shared" si="54"/>
        <v>14.68</v>
      </c>
      <c r="M238" s="74">
        <f t="shared" si="54"/>
        <v>13</v>
      </c>
      <c r="N238" s="74">
        <f t="shared" si="54"/>
        <v>35</v>
      </c>
      <c r="O238" s="74">
        <f t="shared" si="54"/>
        <v>19.149999999999999</v>
      </c>
      <c r="P238" s="74">
        <f t="shared" si="54"/>
        <v>14.8</v>
      </c>
      <c r="Q238" s="74">
        <f t="shared" si="54"/>
        <v>87</v>
      </c>
      <c r="R238" s="74">
        <f t="shared" si="54"/>
        <v>24</v>
      </c>
      <c r="S238" s="74">
        <f t="shared" si="54"/>
        <v>19.29</v>
      </c>
      <c r="T238" s="74">
        <f t="shared" si="54"/>
        <v>13.4</v>
      </c>
      <c r="U238" s="74">
        <f t="shared" si="54"/>
        <v>28</v>
      </c>
      <c r="V238" s="74">
        <f t="shared" si="54"/>
        <v>17.8</v>
      </c>
      <c r="W238" s="74">
        <f t="shared" si="54"/>
        <v>13.1</v>
      </c>
      <c r="X238" s="74">
        <f t="shared" si="54"/>
        <v>670</v>
      </c>
      <c r="Y238" s="74">
        <f t="shared" si="54"/>
        <v>13.3</v>
      </c>
      <c r="Z238" s="74">
        <f t="shared" si="54"/>
        <v>15</v>
      </c>
      <c r="AA238" s="74">
        <f t="shared" si="54"/>
        <v>1</v>
      </c>
      <c r="AB238" s="74">
        <f t="shared" si="54"/>
        <v>12.6</v>
      </c>
      <c r="AC238" s="74">
        <f t="shared" si="54"/>
        <v>14</v>
      </c>
      <c r="AD238" s="74">
        <f t="shared" si="54"/>
        <v>1.1000000000000001</v>
      </c>
      <c r="AE238" s="74">
        <f t="shared" si="54"/>
        <v>13.2</v>
      </c>
      <c r="AF238" s="74">
        <f t="shared" si="54"/>
        <v>17</v>
      </c>
      <c r="AG238" s="74">
        <f t="shared" si="54"/>
        <v>1.2</v>
      </c>
      <c r="AH238" s="74">
        <f t="shared" si="54"/>
        <v>13.3</v>
      </c>
      <c r="AI238" s="74">
        <f t="shared" si="54"/>
        <v>16</v>
      </c>
      <c r="AJ238" s="74">
        <f t="shared" si="54"/>
        <v>1.2</v>
      </c>
      <c r="AK238" s="74">
        <f t="shared" si="54"/>
        <v>18</v>
      </c>
      <c r="AL238" s="74">
        <f t="shared" ref="AL238:BT238" si="55">AL212</f>
        <v>15</v>
      </c>
      <c r="AM238" s="74">
        <f t="shared" si="55"/>
        <v>0.8</v>
      </c>
      <c r="AN238" s="74">
        <f t="shared" si="55"/>
        <v>6.19</v>
      </c>
      <c r="AO238" s="74">
        <f t="shared" si="55"/>
        <v>6.01</v>
      </c>
      <c r="AP238" s="74">
        <f t="shared" si="55"/>
        <v>3.58</v>
      </c>
      <c r="AQ238" s="74">
        <f t="shared" si="55"/>
        <v>3.72</v>
      </c>
      <c r="AR238" s="74">
        <f t="shared" si="55"/>
        <v>5.9</v>
      </c>
      <c r="AS238" s="74">
        <f t="shared" si="55"/>
        <v>3.81</v>
      </c>
      <c r="AT238" s="74">
        <f t="shared" si="55"/>
        <v>4.5199999999999996</v>
      </c>
      <c r="AU238" s="74">
        <f t="shared" si="55"/>
        <v>3.9</v>
      </c>
      <c r="AV238" s="74">
        <f t="shared" si="55"/>
        <v>4.49</v>
      </c>
      <c r="AW238" s="74">
        <f t="shared" si="55"/>
        <v>6.34</v>
      </c>
      <c r="AX238" s="74">
        <f t="shared" si="55"/>
        <v>6.11</v>
      </c>
      <c r="AY238" s="74">
        <f t="shared" si="55"/>
        <v>6.72</v>
      </c>
      <c r="AZ238" s="74">
        <f t="shared" si="55"/>
        <v>7.61</v>
      </c>
      <c r="BA238" s="74">
        <f t="shared" si="55"/>
        <v>10.33</v>
      </c>
      <c r="BB238" s="74"/>
      <c r="BC238" s="74"/>
      <c r="BD238" s="74"/>
      <c r="BE238" s="74">
        <f t="shared" si="55"/>
        <v>4.82</v>
      </c>
      <c r="BF238" s="74">
        <f t="shared" si="55"/>
        <v>4.03</v>
      </c>
      <c r="BG238" s="74">
        <f t="shared" si="55"/>
        <v>9.4499999999999993</v>
      </c>
      <c r="BH238" s="74">
        <f t="shared" si="55"/>
        <v>5.67</v>
      </c>
      <c r="BI238" s="74">
        <f t="shared" si="55"/>
        <v>6.16</v>
      </c>
      <c r="BJ238" s="74">
        <f t="shared" si="55"/>
        <v>5.38</v>
      </c>
      <c r="BK238" s="74">
        <f t="shared" si="55"/>
        <v>7.13</v>
      </c>
      <c r="BL238" s="74">
        <f t="shared" si="55"/>
        <v>8.1300000000000008</v>
      </c>
      <c r="BM238" s="74">
        <f t="shared" si="55"/>
        <v>8.5399999999999991</v>
      </c>
      <c r="BN238" s="74">
        <f t="shared" si="55"/>
        <v>8.4700000000000006</v>
      </c>
      <c r="BO238" s="74">
        <f t="shared" si="55"/>
        <v>9.77</v>
      </c>
      <c r="BP238" s="74">
        <f t="shared" si="55"/>
        <v>9.83</v>
      </c>
      <c r="BQ238" s="74">
        <f t="shared" si="55"/>
        <v>10.11</v>
      </c>
      <c r="BR238" s="74">
        <f t="shared" si="55"/>
        <v>9.91</v>
      </c>
      <c r="BS238" s="74">
        <f t="shared" si="55"/>
        <v>10.039999999999999</v>
      </c>
      <c r="BT238" s="74">
        <f t="shared" si="55"/>
        <v>10.46</v>
      </c>
      <c r="BU238" s="74">
        <f t="shared" ref="BU238:CZ238" si="56">BU212</f>
        <v>8.42</v>
      </c>
      <c r="BV238" s="74">
        <f t="shared" si="56"/>
        <v>9.6300000000000008</v>
      </c>
      <c r="BW238" s="74">
        <f t="shared" si="56"/>
        <v>8.59</v>
      </c>
      <c r="BX238" s="74">
        <f t="shared" si="56"/>
        <v>2.95</v>
      </c>
      <c r="BY238" s="74">
        <f t="shared" si="56"/>
        <v>0.56999999999999995</v>
      </c>
      <c r="BZ238" s="74">
        <f t="shared" si="56"/>
        <v>0.57999999999999996</v>
      </c>
      <c r="CA238" s="74">
        <f t="shared" si="56"/>
        <v>7.67</v>
      </c>
      <c r="CB238" s="74">
        <f t="shared" si="56"/>
        <v>7.94</v>
      </c>
      <c r="CC238" s="74">
        <f t="shared" si="56"/>
        <v>7.73</v>
      </c>
      <c r="CD238" s="74">
        <f t="shared" si="56"/>
        <v>8.74</v>
      </c>
      <c r="CE238" s="74">
        <f t="shared" si="56"/>
        <v>11.2</v>
      </c>
      <c r="CF238" s="74">
        <f t="shared" si="56"/>
        <v>0.49</v>
      </c>
      <c r="CG238" s="74" t="str">
        <f t="shared" si="56"/>
        <v>.</v>
      </c>
      <c r="CH238" s="74">
        <f t="shared" si="56"/>
        <v>48</v>
      </c>
      <c r="CI238" s="74" t="str">
        <f t="shared" si="56"/>
        <v>.</v>
      </c>
      <c r="CJ238" s="74">
        <f t="shared" si="56"/>
        <v>3.54</v>
      </c>
      <c r="CK238" s="74">
        <f t="shared" si="56"/>
        <v>5.56</v>
      </c>
      <c r="CL238" s="74">
        <f t="shared" si="56"/>
        <v>1.18</v>
      </c>
      <c r="CM238" s="74">
        <f t="shared" si="56"/>
        <v>13.9</v>
      </c>
      <c r="CN238" s="74">
        <f t="shared" si="56"/>
        <v>24.91</v>
      </c>
      <c r="CO238" s="74">
        <f t="shared" si="56"/>
        <v>5.68</v>
      </c>
      <c r="CP238" s="74">
        <f t="shared" si="56"/>
        <v>4.96</v>
      </c>
      <c r="CQ238" s="74">
        <f t="shared" si="56"/>
        <v>3.17</v>
      </c>
      <c r="CR238" s="74">
        <f t="shared" si="56"/>
        <v>2.29</v>
      </c>
      <c r="CS238" s="74">
        <f t="shared" si="56"/>
        <v>0.36</v>
      </c>
      <c r="CT238" s="74">
        <f t="shared" si="56"/>
        <v>0.33</v>
      </c>
      <c r="CU238" s="74">
        <f t="shared" si="56"/>
        <v>0.74</v>
      </c>
      <c r="CV238" s="74">
        <f t="shared" si="56"/>
        <v>0.26</v>
      </c>
      <c r="CW238" s="74">
        <f t="shared" si="56"/>
        <v>0.51</v>
      </c>
      <c r="CX238" s="74">
        <f t="shared" si="56"/>
        <v>0.53</v>
      </c>
      <c r="CY238" s="74">
        <f t="shared" si="56"/>
        <v>0.76</v>
      </c>
      <c r="CZ238" s="74">
        <f t="shared" si="56"/>
        <v>1.19</v>
      </c>
      <c r="DA238" s="74">
        <f t="shared" ref="DA238:DN238" si="57">DA212</f>
        <v>0.95</v>
      </c>
      <c r="DB238" s="74">
        <f t="shared" si="57"/>
        <v>16.329999999999998</v>
      </c>
      <c r="DC238" s="74">
        <f t="shared" si="57"/>
        <v>1.1299999999999999</v>
      </c>
      <c r="DD238" s="74">
        <f t="shared" si="57"/>
        <v>7.9</v>
      </c>
      <c r="DE238" s="74">
        <f t="shared" si="57"/>
        <v>1.63</v>
      </c>
      <c r="DF238" s="74">
        <f t="shared" si="57"/>
        <v>6.1</v>
      </c>
      <c r="DG238" s="74">
        <f t="shared" si="57"/>
        <v>5.81</v>
      </c>
      <c r="DH238" s="74">
        <f t="shared" si="57"/>
        <v>7.8</v>
      </c>
      <c r="DI238" s="74">
        <f t="shared" si="57"/>
        <v>19.05</v>
      </c>
      <c r="DJ238" s="74">
        <f t="shared" si="57"/>
        <v>6</v>
      </c>
      <c r="DK238" s="74">
        <f t="shared" si="57"/>
        <v>7.73</v>
      </c>
      <c r="DL238" s="74">
        <f t="shared" si="57"/>
        <v>1.19</v>
      </c>
      <c r="DM238" s="74">
        <f t="shared" si="57"/>
        <v>7.58</v>
      </c>
      <c r="DN238" s="74">
        <f t="shared" si="57"/>
        <v>52.33</v>
      </c>
    </row>
    <row r="239" spans="2:119">
      <c r="C239" s="81">
        <v>62</v>
      </c>
      <c r="D239" s="20">
        <v>1.5089999999999999</v>
      </c>
      <c r="E239" s="42">
        <v>2003</v>
      </c>
      <c r="F239" s="74">
        <f t="shared" ref="F239:AK239" si="58">F213</f>
        <v>86.147652459193779</v>
      </c>
      <c r="G239" s="74">
        <f t="shared" si="58"/>
        <v>65.831517792302108</v>
      </c>
      <c r="H239" s="74">
        <f t="shared" si="58"/>
        <v>1.4648333333333334</v>
      </c>
      <c r="I239" s="74">
        <f t="shared" si="58"/>
        <v>14.04</v>
      </c>
      <c r="J239" s="74">
        <f t="shared" si="58"/>
        <v>13.6</v>
      </c>
      <c r="K239" s="74">
        <f t="shared" si="58"/>
        <v>23</v>
      </c>
      <c r="L239" s="74">
        <f t="shared" si="58"/>
        <v>15.19</v>
      </c>
      <c r="M239" s="74">
        <f t="shared" si="58"/>
        <v>13.7</v>
      </c>
      <c r="N239" s="74">
        <f t="shared" si="58"/>
        <v>35</v>
      </c>
      <c r="O239" s="74">
        <f t="shared" si="58"/>
        <v>19.5</v>
      </c>
      <c r="P239" s="74">
        <f t="shared" si="58"/>
        <v>14.3</v>
      </c>
      <c r="Q239" s="74">
        <f t="shared" si="58"/>
        <v>69</v>
      </c>
      <c r="R239" s="74">
        <f t="shared" si="58"/>
        <v>24</v>
      </c>
      <c r="S239" s="74">
        <f t="shared" si="58"/>
        <v>19.350000000000001</v>
      </c>
      <c r="T239" s="74">
        <f t="shared" si="58"/>
        <v>13.3</v>
      </c>
      <c r="U239" s="74">
        <f t="shared" si="58"/>
        <v>26</v>
      </c>
      <c r="V239" s="74">
        <f t="shared" si="58"/>
        <v>18.899999999999999</v>
      </c>
      <c r="W239" s="74">
        <f t="shared" si="58"/>
        <v>13.7</v>
      </c>
      <c r="X239" s="74">
        <f t="shared" si="58"/>
        <v>640</v>
      </c>
      <c r="Y239" s="74">
        <f t="shared" si="58"/>
        <v>13.6</v>
      </c>
      <c r="Z239" s="74">
        <f t="shared" si="58"/>
        <v>14</v>
      </c>
      <c r="AA239" s="74">
        <f t="shared" si="58"/>
        <v>1</v>
      </c>
      <c r="AB239" s="74">
        <f t="shared" si="58"/>
        <v>13.7</v>
      </c>
      <c r="AC239" s="74">
        <f t="shared" si="58"/>
        <v>14</v>
      </c>
      <c r="AD239" s="74">
        <f t="shared" si="58"/>
        <v>0.9</v>
      </c>
      <c r="AE239" s="74">
        <f t="shared" si="58"/>
        <v>11.4</v>
      </c>
      <c r="AF239" s="74">
        <f t="shared" si="58"/>
        <v>17</v>
      </c>
      <c r="AG239" s="74">
        <f t="shared" si="58"/>
        <v>1.1000000000000001</v>
      </c>
      <c r="AH239" s="74">
        <f t="shared" si="58"/>
        <v>12.4</v>
      </c>
      <c r="AI239" s="74">
        <f t="shared" si="58"/>
        <v>16</v>
      </c>
      <c r="AJ239" s="74">
        <f t="shared" si="58"/>
        <v>1.1000000000000001</v>
      </c>
      <c r="AK239" s="74">
        <f t="shared" si="58"/>
        <v>20.2</v>
      </c>
      <c r="AL239" s="74">
        <f t="shared" ref="AL239:BT239" si="59">AL213</f>
        <v>9</v>
      </c>
      <c r="AM239" s="74">
        <f t="shared" si="59"/>
        <v>0.8</v>
      </c>
      <c r="AN239" s="74">
        <f t="shared" si="59"/>
        <v>6.64</v>
      </c>
      <c r="AO239" s="74">
        <f t="shared" si="59"/>
        <v>5.95</v>
      </c>
      <c r="AP239" s="74">
        <f t="shared" si="59"/>
        <v>3.68</v>
      </c>
      <c r="AQ239" s="74">
        <f t="shared" si="59"/>
        <v>3.78</v>
      </c>
      <c r="AR239" s="74">
        <f t="shared" si="59"/>
        <v>6.18</v>
      </c>
      <c r="AS239" s="74">
        <f t="shared" si="59"/>
        <v>3.85</v>
      </c>
      <c r="AT239" s="74">
        <f t="shared" si="59"/>
        <v>4.3</v>
      </c>
      <c r="AU239" s="74">
        <f t="shared" si="59"/>
        <v>3.92</v>
      </c>
      <c r="AV239" s="74">
        <f t="shared" si="59"/>
        <v>4.83</v>
      </c>
      <c r="AW239" s="74">
        <f t="shared" si="59"/>
        <v>6.42</v>
      </c>
      <c r="AX239" s="74">
        <f t="shared" si="59"/>
        <v>6.5</v>
      </c>
      <c r="AY239" s="74">
        <f t="shared" si="59"/>
        <v>7.02</v>
      </c>
      <c r="AZ239" s="74">
        <f t="shared" si="59"/>
        <v>8.02</v>
      </c>
      <c r="BA239" s="74">
        <f t="shared" si="59"/>
        <v>8.94</v>
      </c>
      <c r="BB239" s="74"/>
      <c r="BC239" s="74"/>
      <c r="BD239" s="74"/>
      <c r="BE239" s="74">
        <f t="shared" si="59"/>
        <v>5.33</v>
      </c>
      <c r="BF239" s="74">
        <f t="shared" si="59"/>
        <v>4.17</v>
      </c>
      <c r="BG239" s="74">
        <f t="shared" si="59"/>
        <v>9.98</v>
      </c>
      <c r="BH239" s="74">
        <f t="shared" si="59"/>
        <v>5.27</v>
      </c>
      <c r="BI239" s="74">
        <f t="shared" si="59"/>
        <v>6.18</v>
      </c>
      <c r="BJ239" s="74">
        <f t="shared" si="59"/>
        <v>5.47</v>
      </c>
      <c r="BK239" s="74">
        <f t="shared" si="59"/>
        <v>7.38</v>
      </c>
      <c r="BL239" s="74">
        <f t="shared" si="59"/>
        <v>8.5500000000000007</v>
      </c>
      <c r="BM239" s="74">
        <f t="shared" si="59"/>
        <v>8.9499999999999993</v>
      </c>
      <c r="BN239" s="74">
        <f t="shared" si="59"/>
        <v>9.06</v>
      </c>
      <c r="BO239" s="74">
        <f t="shared" si="59"/>
        <v>10.61</v>
      </c>
      <c r="BP239" s="74">
        <f t="shared" si="59"/>
        <v>10.29</v>
      </c>
      <c r="BQ239" s="74">
        <f t="shared" si="59"/>
        <v>10.36</v>
      </c>
      <c r="BR239" s="74">
        <f t="shared" si="59"/>
        <v>10.19</v>
      </c>
      <c r="BS239" s="74">
        <f t="shared" si="59"/>
        <v>10.31</v>
      </c>
      <c r="BT239" s="74">
        <f t="shared" si="59"/>
        <v>10.9</v>
      </c>
      <c r="BU239" s="74">
        <f t="shared" ref="BU239:CZ239" si="60">BU213</f>
        <v>8.27</v>
      </c>
      <c r="BV239" s="74">
        <f t="shared" si="60"/>
        <v>9.77</v>
      </c>
      <c r="BW239" s="74">
        <f t="shared" si="60"/>
        <v>8.68</v>
      </c>
      <c r="BX239" s="74">
        <f t="shared" si="60"/>
        <v>2.72</v>
      </c>
      <c r="BY239" s="74">
        <f t="shared" si="60"/>
        <v>0.62</v>
      </c>
      <c r="BZ239" s="74">
        <f t="shared" si="60"/>
        <v>0.56999999999999995</v>
      </c>
      <c r="CA239" s="74">
        <f t="shared" si="60"/>
        <v>7.67</v>
      </c>
      <c r="CB239" s="74">
        <f t="shared" si="60"/>
        <v>8.08</v>
      </c>
      <c r="CC239" s="74">
        <f t="shared" si="60"/>
        <v>7.88</v>
      </c>
      <c r="CD239" s="74">
        <f t="shared" si="60"/>
        <v>8.94</v>
      </c>
      <c r="CE239" s="74">
        <f t="shared" si="60"/>
        <v>12.41</v>
      </c>
      <c r="CF239" s="74">
        <f t="shared" si="60"/>
        <v>0.46</v>
      </c>
      <c r="CG239" s="74" t="str">
        <f t="shared" si="60"/>
        <v>.</v>
      </c>
      <c r="CH239" s="74">
        <f t="shared" si="60"/>
        <v>48.75</v>
      </c>
      <c r="CI239" s="74" t="str">
        <f t="shared" si="60"/>
        <v>.</v>
      </c>
      <c r="CJ239" s="74">
        <f t="shared" si="60"/>
        <v>3.14</v>
      </c>
      <c r="CK239" s="74">
        <f t="shared" si="60"/>
        <v>4.9000000000000004</v>
      </c>
      <c r="CL239" s="74">
        <f t="shared" si="60"/>
        <v>1.29</v>
      </c>
      <c r="CM239" s="74">
        <f t="shared" si="60"/>
        <v>14.22</v>
      </c>
      <c r="CN239" s="74">
        <f t="shared" si="60"/>
        <v>24.86</v>
      </c>
      <c r="CO239" s="74">
        <f t="shared" si="60"/>
        <v>5.4</v>
      </c>
      <c r="CP239" s="74">
        <f t="shared" si="60"/>
        <v>4.87</v>
      </c>
      <c r="CQ239" s="74">
        <f t="shared" si="60"/>
        <v>3.54</v>
      </c>
      <c r="CR239" s="74">
        <f t="shared" si="60"/>
        <v>2.2400000000000002</v>
      </c>
      <c r="CS239" s="74">
        <f t="shared" si="60"/>
        <v>0.35</v>
      </c>
      <c r="CT239" s="74">
        <f t="shared" si="60"/>
        <v>0.33</v>
      </c>
      <c r="CU239" s="74">
        <f t="shared" si="60"/>
        <v>0.62</v>
      </c>
      <c r="CV239" s="74">
        <f t="shared" si="60"/>
        <v>0.26</v>
      </c>
      <c r="CW239" s="74">
        <f t="shared" si="60"/>
        <v>0.52</v>
      </c>
      <c r="CX239" s="74">
        <f t="shared" si="60"/>
        <v>0.56999999999999995</v>
      </c>
      <c r="CY239" s="74">
        <f t="shared" si="60"/>
        <v>0.84</v>
      </c>
      <c r="CZ239" s="74">
        <f t="shared" si="60"/>
        <v>1.1399999999999999</v>
      </c>
      <c r="DA239" s="74">
        <f t="shared" ref="DA239:DN239" si="61">DA213</f>
        <v>1.1599999999999999</v>
      </c>
      <c r="DB239" s="74">
        <f t="shared" si="61"/>
        <v>17.61</v>
      </c>
      <c r="DC239" s="74">
        <f t="shared" si="61"/>
        <v>1.64</v>
      </c>
      <c r="DD239" s="74">
        <f t="shared" si="61"/>
        <v>8.6999999999999993</v>
      </c>
      <c r="DE239" s="74">
        <f t="shared" si="61"/>
        <v>1.75</v>
      </c>
      <c r="DF239" s="74">
        <f t="shared" si="61"/>
        <v>8.3000000000000007</v>
      </c>
      <c r="DG239" s="74">
        <f t="shared" si="61"/>
        <v>5.48</v>
      </c>
      <c r="DH239" s="74">
        <f t="shared" si="61"/>
        <v>6.4</v>
      </c>
      <c r="DI239" s="74">
        <f t="shared" si="61"/>
        <v>21.96</v>
      </c>
      <c r="DJ239" s="74">
        <f t="shared" si="61"/>
        <v>8.1</v>
      </c>
      <c r="DK239" s="74">
        <f t="shared" si="61"/>
        <v>11</v>
      </c>
      <c r="DL239" s="74">
        <f t="shared" si="61"/>
        <v>1.18</v>
      </c>
      <c r="DM239" s="74">
        <f t="shared" si="61"/>
        <v>7.72</v>
      </c>
      <c r="DN239" s="74">
        <f t="shared" si="61"/>
        <v>43.91</v>
      </c>
    </row>
    <row r="240" spans="2:119">
      <c r="C240" s="81">
        <v>66.5</v>
      </c>
      <c r="D240" s="20">
        <v>1.81</v>
      </c>
      <c r="E240" s="42">
        <v>2004</v>
      </c>
      <c r="F240" s="74">
        <f t="shared" ref="F240:AK240" si="62">F214</f>
        <v>88.243236264101128</v>
      </c>
      <c r="G240" s="74">
        <f t="shared" si="62"/>
        <v>70.515613652868552</v>
      </c>
      <c r="H240" s="74">
        <f t="shared" si="62"/>
        <v>1.7729999999999997</v>
      </c>
      <c r="I240" s="74">
        <f t="shared" si="62"/>
        <v>14.48</v>
      </c>
      <c r="J240" s="74">
        <f t="shared" si="62"/>
        <v>13.6</v>
      </c>
      <c r="K240" s="74">
        <f t="shared" si="62"/>
        <v>21</v>
      </c>
      <c r="L240" s="74">
        <f t="shared" si="62"/>
        <v>15.27</v>
      </c>
      <c r="M240" s="74">
        <f t="shared" si="62"/>
        <v>13.5</v>
      </c>
      <c r="N240" s="74">
        <f t="shared" si="62"/>
        <v>36</v>
      </c>
      <c r="O240" s="74">
        <f t="shared" si="62"/>
        <v>20.09</v>
      </c>
      <c r="P240" s="74">
        <f t="shared" si="62"/>
        <v>14.3</v>
      </c>
      <c r="Q240" s="74">
        <f t="shared" si="62"/>
        <v>76</v>
      </c>
      <c r="R240" s="74">
        <f t="shared" si="62"/>
        <v>24</v>
      </c>
      <c r="S240" s="74">
        <f t="shared" si="62"/>
        <v>20.059999999999999</v>
      </c>
      <c r="T240" s="74">
        <f t="shared" si="62"/>
        <v>13.5</v>
      </c>
      <c r="U240" s="74">
        <f t="shared" si="62"/>
        <v>26</v>
      </c>
      <c r="V240" s="74">
        <f t="shared" si="62"/>
        <v>19.95</v>
      </c>
      <c r="W240" s="74">
        <f t="shared" si="62"/>
        <v>20.3</v>
      </c>
      <c r="X240" s="74">
        <f t="shared" si="62"/>
        <v>740</v>
      </c>
      <c r="Y240" s="74">
        <f t="shared" si="62"/>
        <v>13.4</v>
      </c>
      <c r="Z240" s="74">
        <f t="shared" si="62"/>
        <v>15</v>
      </c>
      <c r="AA240" s="74">
        <f t="shared" si="62"/>
        <v>1.1000000000000001</v>
      </c>
      <c r="AB240" s="74">
        <f t="shared" si="62"/>
        <v>13.2</v>
      </c>
      <c r="AC240" s="74">
        <f t="shared" si="62"/>
        <v>16</v>
      </c>
      <c r="AD240" s="74">
        <f t="shared" si="62"/>
        <v>1</v>
      </c>
      <c r="AE240" s="74">
        <f t="shared" si="62"/>
        <v>11.8</v>
      </c>
      <c r="AF240" s="74">
        <f t="shared" si="62"/>
        <v>15</v>
      </c>
      <c r="AG240" s="74">
        <f t="shared" si="62"/>
        <v>1.3</v>
      </c>
      <c r="AH240" s="74">
        <f t="shared" si="62"/>
        <v>12.9</v>
      </c>
      <c r="AI240" s="74">
        <f t="shared" si="62"/>
        <v>18</v>
      </c>
      <c r="AJ240" s="74">
        <f t="shared" si="62"/>
        <v>1</v>
      </c>
      <c r="AK240" s="74">
        <f t="shared" si="62"/>
        <v>20.9</v>
      </c>
      <c r="AL240" s="74">
        <f t="shared" ref="AL240:BT240" si="63">AL214</f>
        <v>13</v>
      </c>
      <c r="AM240" s="74">
        <f t="shared" si="63"/>
        <v>1.8</v>
      </c>
      <c r="AN240" s="74">
        <f t="shared" si="63"/>
        <v>6.73</v>
      </c>
      <c r="AO240" s="74">
        <f t="shared" si="63"/>
        <v>6.08</v>
      </c>
      <c r="AP240" s="74">
        <f t="shared" si="63"/>
        <v>3.78</v>
      </c>
      <c r="AQ240" s="74">
        <f t="shared" si="63"/>
        <v>3.87</v>
      </c>
      <c r="AR240" s="74">
        <f t="shared" si="63"/>
        <v>6.93</v>
      </c>
      <c r="AS240" s="74">
        <f t="shared" si="63"/>
        <v>4.03</v>
      </c>
      <c r="AT240" s="74">
        <f t="shared" si="63"/>
        <v>4.29</v>
      </c>
      <c r="AU240" s="74">
        <f t="shared" si="63"/>
        <v>4.0199999999999996</v>
      </c>
      <c r="AV240" s="74">
        <f t="shared" si="63"/>
        <v>4.3</v>
      </c>
      <c r="AW240" s="74">
        <f t="shared" si="63"/>
        <v>6.84</v>
      </c>
      <c r="AX240" s="74">
        <f t="shared" si="63"/>
        <v>7.22</v>
      </c>
      <c r="AY240" s="74">
        <f t="shared" si="63"/>
        <v>7.01</v>
      </c>
      <c r="AZ240" s="74">
        <f t="shared" si="63"/>
        <v>7.96</v>
      </c>
      <c r="BA240" s="74">
        <f t="shared" si="63"/>
        <v>10.050000000000001</v>
      </c>
      <c r="BB240" s="74"/>
      <c r="BC240" s="74"/>
      <c r="BD240" s="74"/>
      <c r="BE240" s="74">
        <f t="shared" si="63"/>
        <v>5.25</v>
      </c>
      <c r="BF240" s="74">
        <f t="shared" si="63"/>
        <v>4.88</v>
      </c>
      <c r="BG240" s="74">
        <f t="shared" si="63"/>
        <v>11.63</v>
      </c>
      <c r="BH240" s="74">
        <f t="shared" si="63"/>
        <v>6</v>
      </c>
      <c r="BI240" s="74">
        <f t="shared" si="63"/>
        <v>6.27</v>
      </c>
      <c r="BJ240" s="74">
        <f t="shared" si="63"/>
        <v>5.58</v>
      </c>
      <c r="BK240" s="74">
        <f t="shared" si="63"/>
        <v>7.35</v>
      </c>
      <c r="BL240" s="74">
        <f t="shared" si="63"/>
        <v>8.48</v>
      </c>
      <c r="BM240" s="74">
        <f t="shared" si="63"/>
        <v>9.2100000000000009</v>
      </c>
      <c r="BN240" s="74">
        <f t="shared" si="63"/>
        <v>8.9499999999999993</v>
      </c>
      <c r="BO240" s="74">
        <f t="shared" si="63"/>
        <v>10.83</v>
      </c>
      <c r="BP240" s="74">
        <f t="shared" si="63"/>
        <v>9.6300000000000008</v>
      </c>
      <c r="BQ240" s="74">
        <f t="shared" si="63"/>
        <v>10.72</v>
      </c>
      <c r="BR240" s="74">
        <f t="shared" si="63"/>
        <v>10.29</v>
      </c>
      <c r="BS240" s="74">
        <f t="shared" si="63"/>
        <v>10.55</v>
      </c>
      <c r="BT240" s="74">
        <f t="shared" si="63"/>
        <v>10.84</v>
      </c>
      <c r="BU240" s="74">
        <f t="shared" ref="BU240:CZ240" si="64">BU214</f>
        <v>8.61</v>
      </c>
      <c r="BV240" s="74">
        <f t="shared" si="64"/>
        <v>9.85</v>
      </c>
      <c r="BW240" s="74">
        <f t="shared" si="64"/>
        <v>8.9</v>
      </c>
      <c r="BX240" s="74">
        <f t="shared" si="64"/>
        <v>3.01</v>
      </c>
      <c r="BY240" s="74">
        <f t="shared" si="64"/>
        <v>0.62</v>
      </c>
      <c r="BZ240" s="74">
        <f t="shared" si="64"/>
        <v>0.66</v>
      </c>
      <c r="CA240" s="74">
        <f t="shared" si="64"/>
        <v>7.69</v>
      </c>
      <c r="CB240" s="74">
        <f t="shared" si="64"/>
        <v>8.39</v>
      </c>
      <c r="CC240" s="74">
        <f t="shared" si="64"/>
        <v>8.0299999999999994</v>
      </c>
      <c r="CD240" s="74">
        <f t="shared" si="64"/>
        <v>8.7899999999999991</v>
      </c>
      <c r="CE240" s="74">
        <f t="shared" si="64"/>
        <v>11.5</v>
      </c>
      <c r="CF240" s="74">
        <f t="shared" si="64"/>
        <v>0.45</v>
      </c>
      <c r="CG240" s="74" t="str">
        <f t="shared" si="64"/>
        <v>.</v>
      </c>
      <c r="CH240" s="74">
        <f t="shared" si="64"/>
        <v>53.875</v>
      </c>
      <c r="CI240" s="74" t="str">
        <f t="shared" si="64"/>
        <v>.</v>
      </c>
      <c r="CJ240" s="74">
        <f t="shared" si="64"/>
        <v>2.76</v>
      </c>
      <c r="CK240" s="74">
        <f t="shared" si="64"/>
        <v>4.75</v>
      </c>
      <c r="CL240" s="74">
        <f t="shared" si="64"/>
        <v>1.21</v>
      </c>
      <c r="CM240" s="74">
        <f t="shared" si="64"/>
        <v>14.96</v>
      </c>
      <c r="CN240" s="74">
        <f t="shared" si="64"/>
        <v>24</v>
      </c>
      <c r="CO240" s="74">
        <f t="shared" si="64"/>
        <v>5.32</v>
      </c>
      <c r="CP240" s="74">
        <f t="shared" si="64"/>
        <v>5.0199999999999996</v>
      </c>
      <c r="CQ240" s="74">
        <f t="shared" si="64"/>
        <v>3.55</v>
      </c>
      <c r="CR240" s="74">
        <f t="shared" si="64"/>
        <v>2.1800000000000002</v>
      </c>
      <c r="CS240" s="74">
        <f t="shared" si="64"/>
        <v>0.36</v>
      </c>
      <c r="CT240" s="74">
        <f t="shared" si="64"/>
        <v>0.34</v>
      </c>
      <c r="CU240" s="74">
        <f t="shared" si="64"/>
        <v>0.25</v>
      </c>
      <c r="CV240" s="74">
        <f t="shared" si="64"/>
        <v>0.26</v>
      </c>
      <c r="CW240" s="74">
        <f t="shared" si="64"/>
        <v>0.56000000000000005</v>
      </c>
      <c r="CX240" s="74">
        <f t="shared" si="64"/>
        <v>0.56999999999999995</v>
      </c>
      <c r="CY240" s="74">
        <f t="shared" si="64"/>
        <v>0.79</v>
      </c>
      <c r="CZ240" s="74">
        <f t="shared" si="64"/>
        <v>1.1599999999999999</v>
      </c>
      <c r="DA240" s="74">
        <f t="shared" ref="DA240:DN240" si="65">DA214</f>
        <v>1.1200000000000001</v>
      </c>
      <c r="DB240" s="74">
        <f t="shared" si="65"/>
        <v>16.03</v>
      </c>
      <c r="DC240" s="74">
        <f t="shared" si="65"/>
        <v>1.35</v>
      </c>
      <c r="DD240" s="74">
        <f t="shared" si="65"/>
        <v>9</v>
      </c>
      <c r="DE240" s="74">
        <f t="shared" si="65"/>
        <v>1.93</v>
      </c>
      <c r="DF240" s="74">
        <f t="shared" si="65"/>
        <v>10.8</v>
      </c>
      <c r="DG240" s="74">
        <f t="shared" si="65"/>
        <v>4.5</v>
      </c>
      <c r="DH240" s="74">
        <f t="shared" si="65"/>
        <v>5.4</v>
      </c>
      <c r="DI240" s="74">
        <f t="shared" si="65"/>
        <v>23.36</v>
      </c>
      <c r="DJ240" s="74">
        <f t="shared" si="65"/>
        <v>6.7</v>
      </c>
      <c r="DK240" s="74">
        <f t="shared" si="65"/>
        <v>9.75</v>
      </c>
      <c r="DL240" s="74">
        <f t="shared" si="65"/>
        <v>1.25</v>
      </c>
      <c r="DM240" s="74">
        <f t="shared" si="65"/>
        <v>8.17</v>
      </c>
      <c r="DN240" s="74">
        <f t="shared" si="65"/>
        <v>53.62</v>
      </c>
    </row>
    <row r="241" spans="1:118">
      <c r="C241" s="81">
        <v>70.900000000000006</v>
      </c>
      <c r="D241" s="20">
        <v>2.4020000000000001</v>
      </c>
      <c r="E241" s="42">
        <v>2005</v>
      </c>
      <c r="F241" s="74">
        <f t="shared" ref="F241:AK241" si="66">F215</f>
        <v>90.758625438680625</v>
      </c>
      <c r="G241" s="74">
        <f t="shared" si="66"/>
        <v>75.16339869281046</v>
      </c>
      <c r="H241" s="74">
        <f t="shared" si="66"/>
        <v>2.4121666666666668</v>
      </c>
      <c r="I241" s="74">
        <f t="shared" si="66"/>
        <v>15.24</v>
      </c>
      <c r="J241" s="74">
        <f t="shared" si="66"/>
        <v>14.4</v>
      </c>
      <c r="K241" s="74">
        <f t="shared" si="66"/>
        <v>21</v>
      </c>
      <c r="L241" s="74">
        <f t="shared" si="66"/>
        <v>16.510000000000002</v>
      </c>
      <c r="M241" s="74">
        <f t="shared" si="66"/>
        <v>14.6</v>
      </c>
      <c r="N241" s="74">
        <f t="shared" si="66"/>
        <v>37</v>
      </c>
      <c r="O241" s="74">
        <f t="shared" si="66"/>
        <v>21.68</v>
      </c>
      <c r="P241" s="74">
        <f t="shared" si="66"/>
        <v>14.2</v>
      </c>
      <c r="Q241" s="74">
        <f t="shared" si="66"/>
        <v>76</v>
      </c>
      <c r="R241" s="74">
        <f t="shared" si="66"/>
        <v>26</v>
      </c>
      <c r="S241" s="74">
        <f t="shared" si="66"/>
        <v>21.48</v>
      </c>
      <c r="T241" s="74">
        <f t="shared" si="66"/>
        <v>14.3</v>
      </c>
      <c r="U241" s="74">
        <f t="shared" si="66"/>
        <v>26</v>
      </c>
      <c r="V241" s="74">
        <f t="shared" si="66"/>
        <v>20.239999999999998</v>
      </c>
      <c r="W241" s="74">
        <f t="shared" si="66"/>
        <v>19.7</v>
      </c>
      <c r="X241" s="74">
        <f t="shared" si="66"/>
        <v>720</v>
      </c>
      <c r="Y241" s="74">
        <f t="shared" si="66"/>
        <v>14.1</v>
      </c>
      <c r="Z241" s="74">
        <f t="shared" si="66"/>
        <v>14</v>
      </c>
      <c r="AA241" s="74">
        <f t="shared" si="66"/>
        <v>1.2</v>
      </c>
      <c r="AB241" s="74">
        <f t="shared" si="66"/>
        <v>14</v>
      </c>
      <c r="AC241" s="74">
        <f t="shared" si="66"/>
        <v>15</v>
      </c>
      <c r="AD241" s="74">
        <f t="shared" si="66"/>
        <v>1.1000000000000001</v>
      </c>
      <c r="AE241" s="74">
        <f t="shared" si="66"/>
        <v>13.1</v>
      </c>
      <c r="AF241" s="74">
        <f t="shared" si="66"/>
        <v>15</v>
      </c>
      <c r="AG241" s="74">
        <f t="shared" si="66"/>
        <v>1.4</v>
      </c>
      <c r="AH241" s="74">
        <f t="shared" si="66"/>
        <v>13.8</v>
      </c>
      <c r="AI241" s="74">
        <f t="shared" si="66"/>
        <v>17</v>
      </c>
      <c r="AJ241" s="74">
        <f t="shared" si="66"/>
        <v>1.2</v>
      </c>
      <c r="AK241" s="74">
        <f t="shared" si="66"/>
        <v>25.4</v>
      </c>
      <c r="AL241" s="74">
        <f t="shared" ref="AL241:BT241" si="67">AL215</f>
        <v>22</v>
      </c>
      <c r="AM241" s="74">
        <f t="shared" si="67"/>
        <v>1.1000000000000001</v>
      </c>
      <c r="AN241" s="74">
        <f t="shared" si="67"/>
        <v>7.59</v>
      </c>
      <c r="AO241" s="74">
        <f t="shared" si="67"/>
        <v>7.05</v>
      </c>
      <c r="AP241" s="74">
        <f t="shared" si="67"/>
        <v>4.01</v>
      </c>
      <c r="AQ241" s="74">
        <f t="shared" si="67"/>
        <v>4.17</v>
      </c>
      <c r="AR241" s="74">
        <f t="shared" si="67"/>
        <v>7.12</v>
      </c>
      <c r="AS241" s="74">
        <f t="shared" si="67"/>
        <v>4.26</v>
      </c>
      <c r="AT241" s="74">
        <f t="shared" si="67"/>
        <v>4.5599999999999996</v>
      </c>
      <c r="AU241" s="74">
        <f t="shared" si="67"/>
        <v>4.33</v>
      </c>
      <c r="AV241" s="74">
        <f t="shared" si="67"/>
        <v>4.74</v>
      </c>
      <c r="AW241" s="74">
        <f t="shared" si="67"/>
        <v>7.54</v>
      </c>
      <c r="AX241" s="74">
        <f t="shared" si="67"/>
        <v>6.66</v>
      </c>
      <c r="AY241" s="74">
        <f t="shared" si="67"/>
        <v>7.76</v>
      </c>
      <c r="AZ241" s="74">
        <f t="shared" si="67"/>
        <v>8.4499999999999993</v>
      </c>
      <c r="BA241" s="74">
        <f t="shared" si="67"/>
        <v>10.85</v>
      </c>
      <c r="BB241" s="74"/>
      <c r="BC241" s="74"/>
      <c r="BD241" s="74"/>
      <c r="BE241" s="74">
        <f t="shared" si="67"/>
        <v>5.31</v>
      </c>
      <c r="BF241" s="74">
        <f t="shared" si="67"/>
        <v>5.75</v>
      </c>
      <c r="BG241" s="74">
        <f t="shared" si="67"/>
        <v>11.36</v>
      </c>
      <c r="BH241" s="74">
        <f t="shared" si="67"/>
        <v>5.75</v>
      </c>
      <c r="BI241" s="74">
        <f t="shared" si="67"/>
        <v>7.13</v>
      </c>
      <c r="BJ241" s="74">
        <f t="shared" si="67"/>
        <v>6.07</v>
      </c>
      <c r="BK241" s="74">
        <f t="shared" si="67"/>
        <v>8.17</v>
      </c>
      <c r="BL241" s="74">
        <f t="shared" si="67"/>
        <v>9.17</v>
      </c>
      <c r="BM241" s="74">
        <f t="shared" si="67"/>
        <v>9.69</v>
      </c>
      <c r="BN241" s="74">
        <f t="shared" si="67"/>
        <v>9.76</v>
      </c>
      <c r="BO241" s="74">
        <f t="shared" si="67"/>
        <v>11.45</v>
      </c>
      <c r="BP241" s="74">
        <f t="shared" si="67"/>
        <v>10.52</v>
      </c>
      <c r="BQ241" s="74">
        <f t="shared" si="67"/>
        <v>11.45</v>
      </c>
      <c r="BR241" s="74">
        <f t="shared" si="67"/>
        <v>10.94</v>
      </c>
      <c r="BS241" s="74">
        <f t="shared" si="67"/>
        <v>11.11</v>
      </c>
      <c r="BT241" s="74">
        <f t="shared" si="67"/>
        <v>11.75</v>
      </c>
      <c r="BU241" s="74">
        <f t="shared" ref="BU241:CZ241" si="68">BU215</f>
        <v>9.2200000000000006</v>
      </c>
      <c r="BV241" s="74">
        <f t="shared" si="68"/>
        <v>11.03</v>
      </c>
      <c r="BW241" s="74">
        <f t="shared" si="68"/>
        <v>9.4600000000000009</v>
      </c>
      <c r="BX241" s="74">
        <f t="shared" si="68"/>
        <v>3.22</v>
      </c>
      <c r="BY241" s="74">
        <f t="shared" si="68"/>
        <v>0.66</v>
      </c>
      <c r="BZ241" s="74">
        <f t="shared" si="68"/>
        <v>0.68</v>
      </c>
      <c r="CA241" s="74">
        <f t="shared" si="68"/>
        <v>8.1199999999999992</v>
      </c>
      <c r="CB241" s="74">
        <f t="shared" si="68"/>
        <v>9</v>
      </c>
      <c r="CC241" s="74">
        <f t="shared" si="68"/>
        <v>8.24</v>
      </c>
      <c r="CD241" s="74">
        <f t="shared" si="68"/>
        <v>9.2100000000000009</v>
      </c>
      <c r="CE241" s="74">
        <f t="shared" si="68"/>
        <v>12.8</v>
      </c>
      <c r="CF241" s="74">
        <f t="shared" si="68"/>
        <v>0.5</v>
      </c>
      <c r="CG241" s="74" t="str">
        <f t="shared" si="68"/>
        <v>.</v>
      </c>
      <c r="CH241" s="74">
        <f t="shared" si="68"/>
        <v>59</v>
      </c>
      <c r="CI241" s="74">
        <f t="shared" si="68"/>
        <v>50</v>
      </c>
      <c r="CJ241" s="74">
        <f t="shared" si="68"/>
        <v>3.49</v>
      </c>
      <c r="CK241" s="74">
        <f t="shared" si="68"/>
        <v>5.57</v>
      </c>
      <c r="CL241" s="74">
        <f t="shared" si="68"/>
        <v>1.41</v>
      </c>
      <c r="CM241" s="74">
        <f t="shared" si="68"/>
        <v>15.55</v>
      </c>
      <c r="CN241" s="74">
        <f t="shared" si="68"/>
        <v>26.23</v>
      </c>
      <c r="CO241" s="74">
        <f t="shared" si="68"/>
        <v>6.71</v>
      </c>
      <c r="CP241" s="74">
        <f t="shared" si="68"/>
        <v>5.59</v>
      </c>
      <c r="CQ241" s="74">
        <f t="shared" si="68"/>
        <v>3.76</v>
      </c>
      <c r="CR241" s="74">
        <f t="shared" si="68"/>
        <v>2.12</v>
      </c>
      <c r="CS241" s="74">
        <f t="shared" si="68"/>
        <v>0.39</v>
      </c>
      <c r="CT241" s="74">
        <f t="shared" si="68"/>
        <v>0.36</v>
      </c>
      <c r="CU241" s="74">
        <f t="shared" si="68"/>
        <v>0.32</v>
      </c>
      <c r="CV241" s="74">
        <f t="shared" si="68"/>
        <v>0.28000000000000003</v>
      </c>
      <c r="CW241" s="74">
        <f t="shared" si="68"/>
        <v>0.57999999999999996</v>
      </c>
      <c r="CX241" s="74">
        <f t="shared" si="68"/>
        <v>0.62</v>
      </c>
      <c r="CY241" s="74">
        <f t="shared" si="68"/>
        <v>0.89</v>
      </c>
      <c r="CZ241" s="74">
        <f t="shared" si="68"/>
        <v>1.2</v>
      </c>
      <c r="DA241" s="74">
        <f t="shared" ref="DA241:DN241" si="69">DA215</f>
        <v>1.1499999999999999</v>
      </c>
      <c r="DB241" s="74">
        <f t="shared" si="69"/>
        <v>19.100000000000001</v>
      </c>
      <c r="DC241" s="74">
        <f t="shared" si="69"/>
        <v>1.56</v>
      </c>
      <c r="DD241" s="74">
        <f t="shared" si="69"/>
        <v>8.9</v>
      </c>
      <c r="DE241" s="74">
        <f t="shared" si="69"/>
        <v>1.97</v>
      </c>
      <c r="DF241" s="74">
        <f t="shared" si="69"/>
        <v>10.8</v>
      </c>
      <c r="DG241" s="74">
        <f t="shared" si="69"/>
        <v>6.55</v>
      </c>
      <c r="DH241" s="74">
        <f t="shared" si="69"/>
        <v>9.4</v>
      </c>
      <c r="DI241" s="74">
        <f t="shared" si="69"/>
        <v>25.98</v>
      </c>
      <c r="DJ241" s="74">
        <f t="shared" si="69"/>
        <v>7.1</v>
      </c>
      <c r="DK241" s="74">
        <f t="shared" si="69"/>
        <v>14</v>
      </c>
      <c r="DL241" s="74">
        <f t="shared" si="69"/>
        <v>1.31</v>
      </c>
      <c r="DM241" s="74">
        <f t="shared" si="69"/>
        <v>9.58</v>
      </c>
      <c r="DN241" s="74">
        <f t="shared" si="69"/>
        <v>55.28</v>
      </c>
    </row>
    <row r="242" spans="1:118">
      <c r="C242" s="81">
        <v>74.599999999999994</v>
      </c>
      <c r="D242" s="20">
        <v>2.7050000000000001</v>
      </c>
      <c r="E242" s="42">
        <v>2006</v>
      </c>
      <c r="F242" s="74">
        <f t="shared" ref="F242:AK242" si="70">F216</f>
        <v>93.186954800217421</v>
      </c>
      <c r="G242" s="74">
        <f t="shared" si="70"/>
        <v>79.121278140885991</v>
      </c>
      <c r="H242" s="74">
        <f t="shared" si="70"/>
        <v>2.8808333333333329</v>
      </c>
      <c r="I242" s="74">
        <f t="shared" si="70"/>
        <v>15.78</v>
      </c>
      <c r="J242" s="74">
        <f t="shared" si="70"/>
        <v>14.9</v>
      </c>
      <c r="K242" s="74">
        <f t="shared" si="70"/>
        <v>21</v>
      </c>
      <c r="L242" s="74">
        <f t="shared" si="70"/>
        <v>16.64</v>
      </c>
      <c r="M242" s="74">
        <f t="shared" si="70"/>
        <v>14.8</v>
      </c>
      <c r="N242" s="74">
        <f t="shared" si="70"/>
        <v>36</v>
      </c>
      <c r="O242" s="74">
        <f t="shared" si="70"/>
        <v>21.75</v>
      </c>
      <c r="P242" s="74">
        <f t="shared" si="70"/>
        <v>15</v>
      </c>
      <c r="Q242" s="74">
        <f t="shared" si="70"/>
        <v>74</v>
      </c>
      <c r="R242" s="74">
        <f t="shared" si="70"/>
        <v>27</v>
      </c>
      <c r="S242" s="74">
        <f t="shared" si="70"/>
        <v>21.88</v>
      </c>
      <c r="T242" s="74">
        <f t="shared" si="70"/>
        <v>17.2</v>
      </c>
      <c r="U242" s="74">
        <f t="shared" si="70"/>
        <v>27</v>
      </c>
      <c r="V242" s="74">
        <f t="shared" si="70"/>
        <v>19.55</v>
      </c>
      <c r="W242" s="74">
        <f t="shared" si="70"/>
        <v>21.3</v>
      </c>
      <c r="X242" s="74">
        <f t="shared" si="70"/>
        <v>1200</v>
      </c>
      <c r="Y242" s="74">
        <f t="shared" si="70"/>
        <v>14.5</v>
      </c>
      <c r="Z242" s="74">
        <f t="shared" si="70"/>
        <v>14</v>
      </c>
      <c r="AA242" s="74">
        <f t="shared" si="70"/>
        <v>1</v>
      </c>
      <c r="AB242" s="74">
        <f t="shared" si="70"/>
        <v>14.3</v>
      </c>
      <c r="AC242" s="74">
        <f t="shared" si="70"/>
        <v>15</v>
      </c>
      <c r="AD242" s="74">
        <f t="shared" si="70"/>
        <v>0.8</v>
      </c>
      <c r="AE242" s="74">
        <f t="shared" si="70"/>
        <v>13.8</v>
      </c>
      <c r="AF242" s="74">
        <f t="shared" si="70"/>
        <v>15</v>
      </c>
      <c r="AG242" s="74">
        <f t="shared" si="70"/>
        <v>0.8</v>
      </c>
      <c r="AH242" s="74">
        <f t="shared" si="70"/>
        <v>13.8</v>
      </c>
      <c r="AI242" s="74">
        <f t="shared" si="70"/>
        <v>16</v>
      </c>
      <c r="AJ242" s="74">
        <f t="shared" si="70"/>
        <v>0.8</v>
      </c>
      <c r="AK242" s="74">
        <f t="shared" si="70"/>
        <v>30.9</v>
      </c>
      <c r="AL242" s="74">
        <f t="shared" ref="AL242:BT242" si="71">AL216</f>
        <v>16</v>
      </c>
      <c r="AM242" s="74">
        <f t="shared" si="71"/>
        <v>1</v>
      </c>
      <c r="AN242" s="74">
        <f t="shared" si="71"/>
        <v>7.6</v>
      </c>
      <c r="AO242" s="74">
        <f t="shared" si="71"/>
        <v>7.09</v>
      </c>
      <c r="AP242" s="74">
        <f t="shared" si="71"/>
        <v>4.1500000000000004</v>
      </c>
      <c r="AQ242" s="74">
        <f t="shared" si="71"/>
        <v>4.42</v>
      </c>
      <c r="AR242" s="74">
        <f t="shared" si="71"/>
        <v>6.75</v>
      </c>
      <c r="AS242" s="74">
        <f t="shared" si="71"/>
        <v>4.4000000000000004</v>
      </c>
      <c r="AT242" s="74">
        <f t="shared" si="71"/>
        <v>4.83</v>
      </c>
      <c r="AU242" s="74">
        <f t="shared" si="71"/>
        <v>4.51</v>
      </c>
      <c r="AV242" s="74">
        <f t="shared" si="71"/>
        <v>5.2</v>
      </c>
      <c r="AW242" s="74">
        <f t="shared" si="71"/>
        <v>7.79</v>
      </c>
      <c r="AX242" s="74">
        <f t="shared" si="71"/>
        <v>8</v>
      </c>
      <c r="AY242" s="74">
        <f t="shared" si="71"/>
        <v>8.5299999999999994</v>
      </c>
      <c r="AZ242" s="74">
        <f t="shared" si="71"/>
        <v>9.1</v>
      </c>
      <c r="BA242" s="74">
        <f t="shared" si="71"/>
        <v>11.88</v>
      </c>
      <c r="BB242" s="74"/>
      <c r="BC242" s="74"/>
      <c r="BD242" s="74"/>
      <c r="BE242" s="74">
        <f t="shared" si="71"/>
        <v>5.88</v>
      </c>
      <c r="BF242" s="74">
        <f t="shared" si="71"/>
        <v>5.58</v>
      </c>
      <c r="BG242" s="74">
        <f t="shared" si="71"/>
        <v>11.04</v>
      </c>
      <c r="BH242" s="74">
        <f t="shared" si="71"/>
        <v>7.02</v>
      </c>
      <c r="BI242" s="74">
        <f t="shared" si="71"/>
        <v>7.37</v>
      </c>
      <c r="BJ242" s="74">
        <f t="shared" si="71"/>
        <v>6.43</v>
      </c>
      <c r="BK242" s="74">
        <f t="shared" si="71"/>
        <v>8.52</v>
      </c>
      <c r="BL242" s="74">
        <f t="shared" si="71"/>
        <v>9.65</v>
      </c>
      <c r="BM242" s="74">
        <f t="shared" si="71"/>
        <v>10.3</v>
      </c>
      <c r="BN242" s="74">
        <f t="shared" si="71"/>
        <v>10.33</v>
      </c>
      <c r="BO242" s="74">
        <f t="shared" si="71"/>
        <v>11.44</v>
      </c>
      <c r="BP242" s="74">
        <f t="shared" si="71"/>
        <v>10.79</v>
      </c>
      <c r="BQ242" s="74">
        <f t="shared" si="71"/>
        <v>11.77</v>
      </c>
      <c r="BR242" s="74">
        <f t="shared" si="71"/>
        <v>11.26</v>
      </c>
      <c r="BS242" s="74">
        <f t="shared" si="71"/>
        <v>11.57</v>
      </c>
      <c r="BT242" s="74">
        <f t="shared" si="71"/>
        <v>12</v>
      </c>
      <c r="BU242" s="74">
        <f t="shared" ref="BU242:CZ242" si="72">BU216</f>
        <v>9.65</v>
      </c>
      <c r="BV242" s="74">
        <f t="shared" si="72"/>
        <v>11.05</v>
      </c>
      <c r="BW242" s="74">
        <f t="shared" si="72"/>
        <v>10.029999999999999</v>
      </c>
      <c r="BX242" s="74">
        <f t="shared" si="72"/>
        <v>3.4</v>
      </c>
      <c r="BY242" s="74">
        <f t="shared" si="72"/>
        <v>0.67</v>
      </c>
      <c r="BZ242" s="74">
        <f t="shared" si="72"/>
        <v>0.71</v>
      </c>
      <c r="CA242" s="74">
        <f t="shared" si="72"/>
        <v>8.59</v>
      </c>
      <c r="CB242" s="74">
        <f t="shared" si="72"/>
        <v>9.08</v>
      </c>
      <c r="CC242" s="74">
        <f t="shared" si="72"/>
        <v>8.85</v>
      </c>
      <c r="CD242" s="74">
        <f t="shared" si="72"/>
        <v>9.58</v>
      </c>
      <c r="CE242" s="74">
        <f t="shared" si="72"/>
        <v>12.9</v>
      </c>
      <c r="CF242" s="74">
        <f t="shared" si="72"/>
        <v>0.57999999999999996</v>
      </c>
      <c r="CG242" s="74" t="str">
        <f t="shared" si="72"/>
        <v>.</v>
      </c>
      <c r="CH242" s="74">
        <f t="shared" si="72"/>
        <v>55</v>
      </c>
      <c r="CI242" s="74" t="str">
        <f t="shared" si="72"/>
        <v>.</v>
      </c>
      <c r="CJ242" s="74">
        <f t="shared" si="72"/>
        <v>3.63</v>
      </c>
      <c r="CK242" s="74">
        <f t="shared" si="72"/>
        <v>6.96</v>
      </c>
      <c r="CL242" s="74">
        <f t="shared" si="72"/>
        <v>1.35</v>
      </c>
      <c r="CM242" s="74">
        <f t="shared" si="72"/>
        <v>16.510000000000002</v>
      </c>
      <c r="CN242" s="74">
        <f t="shared" si="72"/>
        <v>27.79</v>
      </c>
      <c r="CO242" s="74">
        <f t="shared" si="72"/>
        <v>6.93</v>
      </c>
      <c r="CP242" s="74">
        <f t="shared" si="72"/>
        <v>5.79</v>
      </c>
      <c r="CQ242" s="74">
        <f t="shared" si="72"/>
        <v>4.03</v>
      </c>
      <c r="CR242" s="74">
        <f t="shared" si="72"/>
        <v>2.2200000000000002</v>
      </c>
      <c r="CS242" s="74">
        <f t="shared" si="72"/>
        <v>0.38</v>
      </c>
      <c r="CT242" s="74">
        <f t="shared" si="72"/>
        <v>0.37</v>
      </c>
      <c r="CU242" s="74">
        <f t="shared" si="72"/>
        <v>0.55000000000000004</v>
      </c>
      <c r="CV242" s="74">
        <f t="shared" si="72"/>
        <v>0.28000000000000003</v>
      </c>
      <c r="CW242" s="74">
        <f t="shared" si="72"/>
        <v>0.57999999999999996</v>
      </c>
      <c r="CX242" s="74">
        <f t="shared" si="72"/>
        <v>0.61</v>
      </c>
      <c r="CY242" s="74">
        <f t="shared" si="72"/>
        <v>0.86</v>
      </c>
      <c r="CZ242" s="74">
        <f t="shared" si="72"/>
        <v>1.02</v>
      </c>
      <c r="DA242" s="74">
        <f t="shared" ref="DA242:DN242" si="73">DA216</f>
        <v>1.1299999999999999</v>
      </c>
      <c r="DB242" s="74">
        <f t="shared" si="73"/>
        <v>22.23</v>
      </c>
      <c r="DC242" s="74">
        <f t="shared" si="73"/>
        <v>1.48</v>
      </c>
      <c r="DD242" s="74">
        <f t="shared" si="73"/>
        <v>8.5</v>
      </c>
      <c r="DE242" s="74">
        <f t="shared" si="73"/>
        <v>2.41</v>
      </c>
      <c r="DF242" s="74">
        <f t="shared" si="73"/>
        <v>11.2</v>
      </c>
      <c r="DG242" s="74">
        <f t="shared" si="73"/>
        <v>6.85</v>
      </c>
      <c r="DH242" s="74">
        <f t="shared" si="73"/>
        <v>10.9</v>
      </c>
      <c r="DI242" s="74">
        <f t="shared" si="73"/>
        <v>29.59</v>
      </c>
      <c r="DJ242" s="74">
        <f t="shared" si="73"/>
        <v>7.3</v>
      </c>
      <c r="DK242" s="74">
        <f t="shared" si="73"/>
        <v>18</v>
      </c>
      <c r="DL242" s="74">
        <f t="shared" si="73"/>
        <v>1.42</v>
      </c>
      <c r="DM242" s="74">
        <f t="shared" si="73"/>
        <v>10.35</v>
      </c>
      <c r="DN242" s="74">
        <f t="shared" si="73"/>
        <v>63.16</v>
      </c>
    </row>
    <row r="243" spans="1:118">
      <c r="C243" s="81">
        <v>78.5</v>
      </c>
      <c r="D243" s="20">
        <v>2.8849999999999998</v>
      </c>
      <c r="E243" s="42">
        <v>2007</v>
      </c>
      <c r="F243" s="74">
        <f t="shared" ref="F243:AK243" si="74">F217</f>
        <v>95.519124876726764</v>
      </c>
      <c r="G243" s="74">
        <f t="shared" si="74"/>
        <v>83.297022512708779</v>
      </c>
      <c r="H243" s="74">
        <f t="shared" si="74"/>
        <v>2.8546666666666667</v>
      </c>
      <c r="I243" s="74">
        <f t="shared" si="74"/>
        <v>16.850000000000001</v>
      </c>
      <c r="J243" s="74">
        <f t="shared" si="74"/>
        <v>16</v>
      </c>
      <c r="K243" s="74">
        <f t="shared" si="74"/>
        <v>21</v>
      </c>
      <c r="L243" s="74">
        <f t="shared" si="74"/>
        <v>17.45</v>
      </c>
      <c r="M243" s="74">
        <f t="shared" si="74"/>
        <v>15.9</v>
      </c>
      <c r="N243" s="74">
        <f t="shared" si="74"/>
        <v>36</v>
      </c>
      <c r="O243" s="74">
        <f t="shared" si="74"/>
        <v>22.14</v>
      </c>
      <c r="P243" s="74">
        <f t="shared" si="74"/>
        <v>16.399999999999999</v>
      </c>
      <c r="Q243" s="74">
        <f t="shared" si="74"/>
        <v>71</v>
      </c>
      <c r="R243" s="74">
        <f t="shared" si="74"/>
        <v>29</v>
      </c>
      <c r="S243" s="74">
        <f t="shared" si="74"/>
        <v>22.61</v>
      </c>
      <c r="T243" s="74">
        <f t="shared" si="74"/>
        <v>15.8</v>
      </c>
      <c r="U243" s="74">
        <f t="shared" si="74"/>
        <v>28</v>
      </c>
      <c r="V243" s="74">
        <f t="shared" si="74"/>
        <v>20.88</v>
      </c>
      <c r="W243" s="74">
        <f t="shared" si="74"/>
        <v>19.8</v>
      </c>
      <c r="X243" s="74">
        <f t="shared" si="74"/>
        <v>1400</v>
      </c>
      <c r="Y243" s="74">
        <f t="shared" si="74"/>
        <v>15.5</v>
      </c>
      <c r="Z243" s="74">
        <f t="shared" si="74"/>
        <v>15</v>
      </c>
      <c r="AA243" s="74">
        <f t="shared" si="74"/>
        <v>1.2</v>
      </c>
      <c r="AB243" s="74">
        <f t="shared" si="74"/>
        <v>15.3</v>
      </c>
      <c r="AC243" s="74">
        <f t="shared" si="74"/>
        <v>14</v>
      </c>
      <c r="AD243" s="74">
        <f t="shared" si="74"/>
        <v>1.2</v>
      </c>
      <c r="AE243" s="74">
        <f t="shared" si="74"/>
        <v>14.3</v>
      </c>
      <c r="AF243" s="74">
        <f t="shared" si="74"/>
        <v>15</v>
      </c>
      <c r="AG243" s="74">
        <f t="shared" si="74"/>
        <v>1.1000000000000001</v>
      </c>
      <c r="AH243" s="74">
        <f t="shared" si="74"/>
        <v>14.3</v>
      </c>
      <c r="AI243" s="74">
        <f t="shared" si="74"/>
        <v>15</v>
      </c>
      <c r="AJ243" s="74">
        <f t="shared" si="74"/>
        <v>1.1000000000000001</v>
      </c>
      <c r="AK243" s="74">
        <f t="shared" si="74"/>
        <v>30.3</v>
      </c>
      <c r="AL243" s="74">
        <f t="shared" ref="AL243:BT243" si="75">AL217</f>
        <v>15</v>
      </c>
      <c r="AM243" s="74">
        <f t="shared" si="75"/>
        <v>0.9</v>
      </c>
      <c r="AN243" s="74">
        <f t="shared" si="75"/>
        <v>6.33</v>
      </c>
      <c r="AO243" s="74">
        <f t="shared" si="75"/>
        <v>6.32</v>
      </c>
      <c r="AP243" s="74">
        <f t="shared" si="75"/>
        <v>4.2</v>
      </c>
      <c r="AQ243" s="74">
        <f t="shared" si="75"/>
        <v>4.37</v>
      </c>
      <c r="AR243" s="74">
        <f t="shared" si="75"/>
        <v>8.4600000000000009</v>
      </c>
      <c r="AS243" s="74">
        <f t="shared" si="75"/>
        <v>4.5</v>
      </c>
      <c r="AT243" s="74">
        <f t="shared" si="75"/>
        <v>5.19</v>
      </c>
      <c r="AU243" s="74">
        <f t="shared" si="75"/>
        <v>4.49</v>
      </c>
      <c r="AV243" s="74">
        <f t="shared" si="75"/>
        <v>5.48</v>
      </c>
      <c r="AW243" s="74">
        <f t="shared" si="75"/>
        <v>7.93</v>
      </c>
      <c r="AX243" s="74">
        <f t="shared" si="75"/>
        <v>8.06</v>
      </c>
      <c r="AY243" s="74">
        <f t="shared" si="75"/>
        <v>8.3699999999999992</v>
      </c>
      <c r="AZ243" s="74">
        <f t="shared" si="75"/>
        <v>9.75</v>
      </c>
      <c r="BA243" s="74">
        <f t="shared" si="75"/>
        <v>11.46</v>
      </c>
      <c r="BB243" s="74"/>
      <c r="BC243" s="74"/>
      <c r="BD243" s="74"/>
      <c r="BE243" s="74">
        <f t="shared" si="75"/>
        <v>6.68</v>
      </c>
      <c r="BF243" s="74">
        <f t="shared" si="75"/>
        <v>5.83</v>
      </c>
      <c r="BG243" s="74">
        <f t="shared" si="75"/>
        <v>10.64</v>
      </c>
      <c r="BH243" s="74">
        <f t="shared" si="75"/>
        <v>7.56</v>
      </c>
      <c r="BI243" s="74">
        <f t="shared" si="75"/>
        <v>7.25</v>
      </c>
      <c r="BJ243" s="74">
        <f t="shared" si="75"/>
        <v>6.66</v>
      </c>
      <c r="BK243" s="74">
        <f t="shared" si="75"/>
        <v>9.5399999999999991</v>
      </c>
      <c r="BL243" s="74">
        <f t="shared" si="75"/>
        <v>10.65</v>
      </c>
      <c r="BM243" s="74">
        <f t="shared" si="75"/>
        <v>10.91</v>
      </c>
      <c r="BN243" s="74">
        <f t="shared" si="75"/>
        <v>10.94</v>
      </c>
      <c r="BO243" s="74">
        <f t="shared" si="75"/>
        <v>12.6</v>
      </c>
      <c r="BP243" s="74">
        <f t="shared" si="75"/>
        <v>11.35</v>
      </c>
      <c r="BQ243" s="74">
        <f t="shared" si="75"/>
        <v>12.1</v>
      </c>
      <c r="BR243" s="74">
        <f t="shared" si="75"/>
        <v>12.04</v>
      </c>
      <c r="BS243" s="74">
        <f t="shared" si="75"/>
        <v>12.09</v>
      </c>
      <c r="BT243" s="74">
        <f t="shared" si="75"/>
        <v>12.34</v>
      </c>
      <c r="BU243" s="74">
        <f t="shared" ref="BU243:CZ243" si="76">BU217</f>
        <v>10.27</v>
      </c>
      <c r="BV243" s="74">
        <f t="shared" si="76"/>
        <v>11.64</v>
      </c>
      <c r="BW243" s="74">
        <f t="shared" si="76"/>
        <v>10.35</v>
      </c>
      <c r="BX243" s="74">
        <f t="shared" si="76"/>
        <v>3.54</v>
      </c>
      <c r="BY243" s="74">
        <f t="shared" si="76"/>
        <v>0.71</v>
      </c>
      <c r="BZ243" s="74">
        <f t="shared" si="76"/>
        <v>0.85</v>
      </c>
      <c r="CA243" s="74">
        <f t="shared" si="76"/>
        <v>9.3000000000000007</v>
      </c>
      <c r="CB243" s="74">
        <f t="shared" si="76"/>
        <v>9.9499999999999993</v>
      </c>
      <c r="CC243" s="74">
        <f t="shared" si="76"/>
        <v>9.11</v>
      </c>
      <c r="CD243" s="74">
        <f t="shared" si="76"/>
        <v>9.8800000000000008</v>
      </c>
      <c r="CE243" s="74">
        <f t="shared" si="76"/>
        <v>13.07</v>
      </c>
      <c r="CF243" s="74">
        <f t="shared" si="76"/>
        <v>0.66</v>
      </c>
      <c r="CG243" s="74" t="str">
        <f t="shared" si="76"/>
        <v>.</v>
      </c>
      <c r="CH243" s="74">
        <f t="shared" si="76"/>
        <v>56.25</v>
      </c>
      <c r="CI243" s="74" t="str">
        <f t="shared" si="76"/>
        <v>.</v>
      </c>
      <c r="CJ243" s="74">
        <f t="shared" si="76"/>
        <v>3.88</v>
      </c>
      <c r="CK243" s="74">
        <f t="shared" si="76"/>
        <v>8.76</v>
      </c>
      <c r="CL243" s="74">
        <f t="shared" si="76"/>
        <v>1.47</v>
      </c>
      <c r="CM243" s="74">
        <f t="shared" si="76"/>
        <v>17.95</v>
      </c>
      <c r="CN243" s="74">
        <f t="shared" si="76"/>
        <v>30.237031159566591</v>
      </c>
      <c r="CO243" s="74">
        <f t="shared" si="76"/>
        <v>6.97</v>
      </c>
      <c r="CP243" s="74">
        <f t="shared" si="76"/>
        <v>5.89</v>
      </c>
      <c r="CQ243" s="74">
        <f t="shared" si="76"/>
        <v>4.17</v>
      </c>
      <c r="CR243" s="74">
        <f t="shared" si="76"/>
        <v>2.2999999999999998</v>
      </c>
      <c r="CS243" s="74">
        <f t="shared" si="76"/>
        <v>0.44</v>
      </c>
      <c r="CT243" s="74">
        <f t="shared" si="76"/>
        <v>0.39</v>
      </c>
      <c r="CU243" s="74">
        <f t="shared" si="76"/>
        <v>0.56999999999999995</v>
      </c>
      <c r="CV243" s="74">
        <f t="shared" si="76"/>
        <v>0.33</v>
      </c>
      <c r="CW243" s="74">
        <f t="shared" si="76"/>
        <v>0.56999999999999995</v>
      </c>
      <c r="CX243" s="74">
        <f t="shared" si="76"/>
        <v>0.57999999999999996</v>
      </c>
      <c r="CY243" s="74">
        <f t="shared" si="76"/>
        <v>0.83</v>
      </c>
      <c r="CZ243" s="74">
        <f t="shared" si="76"/>
        <v>1.34</v>
      </c>
      <c r="DA243" s="74">
        <f t="shared" ref="DA243:DN243" si="77">DA217</f>
        <v>1.27</v>
      </c>
      <c r="DB243" s="74">
        <f t="shared" si="77"/>
        <v>24.18</v>
      </c>
      <c r="DC243" s="74">
        <f t="shared" si="77"/>
        <v>1.57</v>
      </c>
      <c r="DD243" s="74">
        <f t="shared" si="77"/>
        <v>8.8000000000000007</v>
      </c>
      <c r="DE243" s="74">
        <f t="shared" si="77"/>
        <v>2.4300000000000002</v>
      </c>
      <c r="DF243" s="74">
        <f t="shared" si="77"/>
        <v>12.5</v>
      </c>
      <c r="DG243" s="74">
        <f t="shared" si="77"/>
        <v>8.43</v>
      </c>
      <c r="DH243" s="74">
        <f t="shared" si="77"/>
        <v>8.6999999999999993</v>
      </c>
      <c r="DI243" s="74">
        <f t="shared" si="77"/>
        <v>32.950000000000003</v>
      </c>
      <c r="DJ243" s="74">
        <f t="shared" si="77"/>
        <v>8</v>
      </c>
      <c r="DK243" s="74">
        <f t="shared" si="77"/>
        <v>10</v>
      </c>
      <c r="DL243" s="74">
        <f t="shared" si="77"/>
        <v>1.66</v>
      </c>
      <c r="DM243" s="74">
        <f t="shared" si="77"/>
        <v>10.44</v>
      </c>
      <c r="DN243" s="74">
        <f t="shared" si="77"/>
        <v>67.92</v>
      </c>
    </row>
    <row r="244" spans="1:118">
      <c r="C244" s="81">
        <v>85.6</v>
      </c>
      <c r="D244" s="20">
        <v>3.8029999999999999</v>
      </c>
      <c r="E244" s="67">
        <v>2008</v>
      </c>
      <c r="F244" s="74">
        <f t="shared" ref="F244:AK244" si="78">F218</f>
        <v>98.434398955282248</v>
      </c>
      <c r="G244" s="74">
        <f t="shared" si="78"/>
        <v>90.813362381989833</v>
      </c>
      <c r="H244" s="74">
        <f t="shared" si="78"/>
        <v>4.3689999999999998</v>
      </c>
      <c r="I244" s="74">
        <f t="shared" si="78"/>
        <v>21.65</v>
      </c>
      <c r="J244" s="74">
        <f t="shared" si="78"/>
        <v>21.1</v>
      </c>
      <c r="K244" s="74">
        <f t="shared" si="78"/>
        <v>21</v>
      </c>
      <c r="L244" s="74">
        <f t="shared" si="78"/>
        <v>22.99</v>
      </c>
      <c r="M244" s="74">
        <f t="shared" si="78"/>
        <v>21.6</v>
      </c>
      <c r="N244" s="74">
        <f t="shared" si="78"/>
        <v>36</v>
      </c>
      <c r="O244" s="74">
        <f t="shared" si="78"/>
        <v>26.51</v>
      </c>
      <c r="P244" s="74">
        <f t="shared" si="78"/>
        <v>20.3</v>
      </c>
      <c r="Q244" s="74">
        <f t="shared" si="78"/>
        <v>68</v>
      </c>
      <c r="R244" s="74">
        <f t="shared" si="78"/>
        <v>32</v>
      </c>
      <c r="S244" s="74">
        <f t="shared" si="78"/>
        <v>26.47</v>
      </c>
      <c r="T244" s="74">
        <f t="shared" si="78"/>
        <v>20.6</v>
      </c>
      <c r="U244" s="74">
        <f t="shared" si="78"/>
        <v>26</v>
      </c>
      <c r="V244" s="74">
        <f t="shared" si="78"/>
        <v>26.28</v>
      </c>
      <c r="W244" s="74">
        <f t="shared" si="78"/>
        <v>26.5</v>
      </c>
      <c r="X244" s="74">
        <f t="shared" si="78"/>
        <v>1800</v>
      </c>
      <c r="Y244" s="74">
        <f t="shared" si="78"/>
        <v>19.8</v>
      </c>
      <c r="Z244" s="74">
        <f t="shared" si="78"/>
        <v>12</v>
      </c>
      <c r="AA244" s="74">
        <f t="shared" si="78"/>
        <v>2</v>
      </c>
      <c r="AB244" s="74">
        <f t="shared" si="78"/>
        <v>19.8</v>
      </c>
      <c r="AC244" s="74">
        <f t="shared" si="78"/>
        <v>13</v>
      </c>
      <c r="AD244" s="74">
        <f t="shared" si="78"/>
        <v>2</v>
      </c>
      <c r="AE244" s="74">
        <f t="shared" si="78"/>
        <v>18.3</v>
      </c>
      <c r="AF244" s="74">
        <f t="shared" si="78"/>
        <v>15</v>
      </c>
      <c r="AG244" s="74">
        <f t="shared" si="78"/>
        <v>2.2000000000000002</v>
      </c>
      <c r="AH244" s="74">
        <f t="shared" si="78"/>
        <v>18.899999999999999</v>
      </c>
      <c r="AI244" s="74">
        <f t="shared" si="78"/>
        <v>15</v>
      </c>
      <c r="AJ244" s="74">
        <f t="shared" si="78"/>
        <v>2</v>
      </c>
      <c r="AK244" s="74">
        <f t="shared" si="78"/>
        <v>26.1</v>
      </c>
      <c r="AL244" s="74">
        <f t="shared" ref="AL244:BT244" si="79">AL218</f>
        <v>14</v>
      </c>
      <c r="AM244" s="74">
        <f t="shared" si="79"/>
        <v>3.2</v>
      </c>
      <c r="AN244" s="74">
        <f t="shared" si="79"/>
        <v>8.41</v>
      </c>
      <c r="AO244" s="74">
        <f t="shared" si="79"/>
        <v>8.4600000000000009</v>
      </c>
      <c r="AP244" s="74">
        <f t="shared" si="79"/>
        <v>4.96</v>
      </c>
      <c r="AQ244" s="74">
        <f t="shared" si="79"/>
        <v>4.9800000000000004</v>
      </c>
      <c r="AR244" s="74">
        <f t="shared" si="79"/>
        <v>10.199999999999999</v>
      </c>
      <c r="AS244" s="74">
        <f t="shared" si="79"/>
        <v>5.01</v>
      </c>
      <c r="AT244" s="74">
        <f t="shared" si="79"/>
        <v>6.2</v>
      </c>
      <c r="AU244" s="74">
        <f t="shared" si="79"/>
        <v>5.07</v>
      </c>
      <c r="AV244" s="74">
        <f t="shared" si="79"/>
        <v>6.2</v>
      </c>
      <c r="AW244" s="74">
        <f t="shared" si="79"/>
        <v>9.02</v>
      </c>
      <c r="AX244" s="74">
        <f t="shared" si="79"/>
        <v>9</v>
      </c>
      <c r="AY244" s="74">
        <f t="shared" si="79"/>
        <v>9.56</v>
      </c>
      <c r="AZ244" s="74">
        <f t="shared" si="79"/>
        <v>11.19</v>
      </c>
      <c r="BA244" s="74">
        <f t="shared" si="79"/>
        <v>15.81</v>
      </c>
      <c r="BB244" s="74"/>
      <c r="BC244" s="74"/>
      <c r="BD244" s="74"/>
      <c r="BE244" s="74">
        <f t="shared" si="79"/>
        <v>6.71</v>
      </c>
      <c r="BF244" s="74">
        <f t="shared" si="79"/>
        <v>6.42</v>
      </c>
      <c r="BG244" s="74">
        <f t="shared" si="79"/>
        <v>15.41</v>
      </c>
      <c r="BH244" s="74">
        <f t="shared" si="79"/>
        <v>6.93</v>
      </c>
      <c r="BI244" s="74">
        <f t="shared" si="79"/>
        <v>8.9499999999999993</v>
      </c>
      <c r="BJ244" s="74">
        <f t="shared" si="79"/>
        <v>7.73</v>
      </c>
      <c r="BK244" s="74">
        <f t="shared" si="79"/>
        <v>11.09</v>
      </c>
      <c r="BL244" s="74">
        <f t="shared" si="79"/>
        <v>12.3</v>
      </c>
      <c r="BM244" s="74">
        <f t="shared" si="79"/>
        <v>12.51</v>
      </c>
      <c r="BN244" s="74">
        <f t="shared" si="79"/>
        <v>12.87</v>
      </c>
      <c r="BO244" s="74">
        <f t="shared" si="79"/>
        <v>14.65</v>
      </c>
      <c r="BP244" s="74">
        <f t="shared" si="79"/>
        <v>13.75</v>
      </c>
      <c r="BQ244" s="74">
        <f t="shared" si="79"/>
        <v>13.73</v>
      </c>
      <c r="BR244" s="74">
        <f t="shared" si="79"/>
        <v>13.49</v>
      </c>
      <c r="BS244" s="74">
        <f t="shared" si="79"/>
        <v>13.57</v>
      </c>
      <c r="BT244" s="74">
        <f t="shared" si="79"/>
        <v>14.07</v>
      </c>
      <c r="BU244" s="74">
        <f t="shared" ref="BU244:CZ244" si="80">BU218</f>
        <v>11.49</v>
      </c>
      <c r="BV244" s="74">
        <f t="shared" si="80"/>
        <v>13.63</v>
      </c>
      <c r="BW244" s="74">
        <f t="shared" si="80"/>
        <v>11.83</v>
      </c>
      <c r="BX244" s="74">
        <f t="shared" si="80"/>
        <v>4.21</v>
      </c>
      <c r="BY244" s="74">
        <f t="shared" si="80"/>
        <v>0.81</v>
      </c>
      <c r="BZ244" s="74">
        <f t="shared" si="80"/>
        <v>0.91</v>
      </c>
      <c r="CA244" s="74">
        <f t="shared" si="80"/>
        <v>9.83</v>
      </c>
      <c r="CB244" s="74">
        <f t="shared" si="80"/>
        <v>10.72</v>
      </c>
      <c r="CC244" s="74">
        <f t="shared" si="80"/>
        <v>11.52</v>
      </c>
      <c r="CD244" s="74">
        <f t="shared" si="80"/>
        <v>11.1</v>
      </c>
      <c r="CE244" s="74">
        <f t="shared" si="80"/>
        <v>14.76</v>
      </c>
      <c r="CF244" s="74">
        <f t="shared" si="80"/>
        <v>0.85</v>
      </c>
      <c r="CG244" s="74" t="str">
        <f t="shared" si="80"/>
        <v>.</v>
      </c>
      <c r="CH244" s="74">
        <f t="shared" si="80"/>
        <v>58.33</v>
      </c>
      <c r="CI244" s="74" t="str">
        <f t="shared" si="80"/>
        <v>.</v>
      </c>
      <c r="CJ244" s="74">
        <f t="shared" si="80"/>
        <v>4.25</v>
      </c>
      <c r="CK244" s="74">
        <f t="shared" si="80"/>
        <v>8.7899999999999991</v>
      </c>
      <c r="CL244" s="74">
        <f t="shared" si="80"/>
        <v>1.48</v>
      </c>
      <c r="CM244" s="74">
        <f t="shared" si="80"/>
        <v>20.260000000000002</v>
      </c>
      <c r="CN244" s="74">
        <f t="shared" si="80"/>
        <v>32.285492187017802</v>
      </c>
      <c r="CO244" s="74">
        <f t="shared" si="80"/>
        <v>7.93</v>
      </c>
      <c r="CP244" s="74">
        <f t="shared" si="80"/>
        <v>6.86</v>
      </c>
      <c r="CQ244" s="74">
        <f t="shared" si="80"/>
        <v>5.61</v>
      </c>
      <c r="CR244" s="74">
        <f t="shared" si="80"/>
        <v>2.72</v>
      </c>
      <c r="CS244" s="74">
        <f t="shared" si="80"/>
        <v>0.4</v>
      </c>
      <c r="CT244" s="74">
        <f t="shared" si="80"/>
        <v>0.36</v>
      </c>
      <c r="CU244" s="74">
        <f t="shared" si="80"/>
        <v>0.69</v>
      </c>
      <c r="CV244" s="74">
        <f t="shared" si="80"/>
        <v>0.34</v>
      </c>
      <c r="CW244" s="74">
        <f t="shared" si="80"/>
        <v>0.64</v>
      </c>
      <c r="CX244" s="74">
        <f t="shared" si="80"/>
        <v>0.68</v>
      </c>
      <c r="CY244" s="74">
        <f t="shared" si="80"/>
        <v>1.03</v>
      </c>
      <c r="CZ244" s="74">
        <f t="shared" si="80"/>
        <v>1.52</v>
      </c>
      <c r="DA244" s="74">
        <f t="shared" ref="DA244:DN244" si="81">DA218</f>
        <v>1.44</v>
      </c>
      <c r="DB244" s="74">
        <f t="shared" si="81"/>
        <v>25.57</v>
      </c>
      <c r="DC244" s="74">
        <f t="shared" si="81"/>
        <v>1.78</v>
      </c>
      <c r="DD244" s="74">
        <f t="shared" si="81"/>
        <v>9.1999999999999993</v>
      </c>
      <c r="DE244" s="74">
        <f t="shared" si="81"/>
        <v>2.66</v>
      </c>
      <c r="DF244" s="74">
        <f t="shared" si="81"/>
        <v>10.1</v>
      </c>
      <c r="DG244" s="74">
        <f t="shared" si="81"/>
        <v>9.8800000000000008</v>
      </c>
      <c r="DH244" s="74">
        <f t="shared" si="81"/>
        <v>6.5</v>
      </c>
      <c r="DI244" s="74">
        <f t="shared" si="81"/>
        <v>32.270000000000003</v>
      </c>
      <c r="DJ244" s="74">
        <f t="shared" si="81"/>
        <v>6.5</v>
      </c>
      <c r="DK244" s="74">
        <f t="shared" si="81"/>
        <v>10</v>
      </c>
      <c r="DL244" s="74">
        <f t="shared" si="81"/>
        <v>2.62</v>
      </c>
      <c r="DM244" s="74">
        <f t="shared" si="81"/>
        <v>12.85</v>
      </c>
      <c r="DN244" s="74">
        <f t="shared" si="81"/>
        <v>65.17</v>
      </c>
    </row>
    <row r="245" spans="1:118">
      <c r="C245" s="81">
        <v>91.2</v>
      </c>
      <c r="D245" s="20">
        <v>2.4670000000000001</v>
      </c>
      <c r="E245" s="67">
        <v>2009</v>
      </c>
      <c r="F245" s="74">
        <f t="shared" ref="F245:AK245" si="82">F219</f>
        <v>98.372916036466748</v>
      </c>
      <c r="G245" s="74">
        <f t="shared" si="82"/>
        <v>96.804647785039933</v>
      </c>
      <c r="H245" s="74">
        <f t="shared" si="82"/>
        <v>2.4626666666666668</v>
      </c>
      <c r="I245" s="74">
        <f t="shared" si="82"/>
        <v>20.86</v>
      </c>
      <c r="J245" s="74">
        <f t="shared" si="82"/>
        <v>20</v>
      </c>
      <c r="K245" s="74">
        <f t="shared" si="82"/>
        <v>22</v>
      </c>
      <c r="L245" s="74">
        <f t="shared" si="82"/>
        <v>22.37</v>
      </c>
      <c r="M245" s="74">
        <f t="shared" si="82"/>
        <v>20.399999999999999</v>
      </c>
      <c r="N245" s="74">
        <f t="shared" si="82"/>
        <v>35</v>
      </c>
      <c r="O245" s="74">
        <f t="shared" si="82"/>
        <v>26.35</v>
      </c>
      <c r="P245" s="74">
        <f t="shared" si="82"/>
        <v>19.2</v>
      </c>
      <c r="Q245" s="74">
        <f t="shared" si="82"/>
        <v>73</v>
      </c>
      <c r="R245" s="74">
        <f t="shared" si="82"/>
        <v>29</v>
      </c>
      <c r="S245" s="74">
        <f t="shared" si="82"/>
        <v>25.66</v>
      </c>
      <c r="T245" s="74">
        <f t="shared" si="82"/>
        <v>19.8</v>
      </c>
      <c r="U245" s="74">
        <f t="shared" si="82"/>
        <v>27</v>
      </c>
      <c r="V245" s="74">
        <f t="shared" si="82"/>
        <v>26.26</v>
      </c>
      <c r="W245" s="74">
        <f t="shared" si="82"/>
        <v>27.4</v>
      </c>
      <c r="X245" s="74">
        <f t="shared" si="82"/>
        <v>1900</v>
      </c>
      <c r="Y245" s="74">
        <f t="shared" si="82"/>
        <v>19.2</v>
      </c>
      <c r="Z245" s="74">
        <f t="shared" si="82"/>
        <v>15</v>
      </c>
      <c r="AA245" s="74">
        <f t="shared" si="82"/>
        <v>1.7</v>
      </c>
      <c r="AB245" s="74">
        <f t="shared" si="82"/>
        <v>18.899999999999999</v>
      </c>
      <c r="AC245" s="74">
        <f t="shared" si="82"/>
        <v>15</v>
      </c>
      <c r="AD245" s="74">
        <f t="shared" si="82"/>
        <v>1.7</v>
      </c>
      <c r="AE245" s="74">
        <f t="shared" si="82"/>
        <v>16.399999999999999</v>
      </c>
      <c r="AF245" s="74">
        <f t="shared" si="82"/>
        <v>16</v>
      </c>
      <c r="AG245" s="74">
        <f t="shared" si="82"/>
        <v>1.9</v>
      </c>
      <c r="AH245" s="74">
        <f t="shared" si="82"/>
        <v>17.5</v>
      </c>
      <c r="AI245" s="74">
        <f t="shared" si="82"/>
        <v>18</v>
      </c>
      <c r="AJ245" s="74">
        <f t="shared" si="82"/>
        <v>1.7</v>
      </c>
      <c r="AK245" s="74">
        <f t="shared" si="82"/>
        <v>26.7</v>
      </c>
      <c r="AL245" s="74">
        <f t="shared" ref="AL245:BT245" si="83">AL219</f>
        <v>15</v>
      </c>
      <c r="AM245" s="74">
        <f t="shared" si="83"/>
        <v>1</v>
      </c>
      <c r="AN245" s="74">
        <f t="shared" si="83"/>
        <v>8</v>
      </c>
      <c r="AO245" s="74">
        <f t="shared" si="83"/>
        <v>7.24</v>
      </c>
      <c r="AP245" s="74">
        <f t="shared" si="83"/>
        <v>4.68</v>
      </c>
      <c r="AQ245" s="74">
        <f t="shared" si="83"/>
        <v>4.82</v>
      </c>
      <c r="AR245" s="74">
        <f t="shared" si="83"/>
        <v>10.55</v>
      </c>
      <c r="AS245" s="74">
        <f t="shared" si="83"/>
        <v>4.9800000000000004</v>
      </c>
      <c r="AT245" s="74">
        <f t="shared" si="83"/>
        <v>6.93</v>
      </c>
      <c r="AU245" s="74">
        <f t="shared" si="83"/>
        <v>4.95</v>
      </c>
      <c r="AV245" s="74">
        <f t="shared" si="83"/>
        <v>6.6</v>
      </c>
      <c r="AW245" s="74">
        <f t="shared" si="83"/>
        <v>9.06</v>
      </c>
      <c r="AX245" s="74">
        <f t="shared" si="83"/>
        <v>9.06</v>
      </c>
      <c r="AY245" s="74">
        <f t="shared" si="83"/>
        <v>9.52</v>
      </c>
      <c r="AZ245" s="74">
        <f t="shared" si="83"/>
        <v>10.06</v>
      </c>
      <c r="BA245" s="74">
        <f t="shared" si="83"/>
        <v>13.7</v>
      </c>
      <c r="BB245" s="74"/>
      <c r="BC245" s="74"/>
      <c r="BD245" s="74"/>
      <c r="BE245" s="74">
        <f t="shared" si="83"/>
        <v>7.3</v>
      </c>
      <c r="BF245" s="74">
        <f t="shared" si="83"/>
        <v>8.4</v>
      </c>
      <c r="BG245" s="74">
        <f t="shared" si="83"/>
        <v>14</v>
      </c>
      <c r="BH245" s="74">
        <f t="shared" si="83"/>
        <v>7.43</v>
      </c>
      <c r="BI245" s="74">
        <f t="shared" si="83"/>
        <v>8.84</v>
      </c>
      <c r="BJ245" s="74">
        <f t="shared" si="83"/>
        <v>7.42</v>
      </c>
      <c r="BK245" s="74">
        <f t="shared" si="83"/>
        <v>11.14</v>
      </c>
      <c r="BL245" s="74">
        <f t="shared" si="83"/>
        <v>12.61</v>
      </c>
      <c r="BM245" s="74">
        <f t="shared" si="83"/>
        <v>12.52</v>
      </c>
      <c r="BN245" s="74">
        <f t="shared" si="83"/>
        <v>12.58</v>
      </c>
      <c r="BO245" s="74">
        <f t="shared" si="83"/>
        <v>14.02</v>
      </c>
      <c r="BP245" s="74">
        <f t="shared" si="83"/>
        <v>12.68</v>
      </c>
      <c r="BQ245" s="74">
        <f t="shared" si="83"/>
        <v>13.31</v>
      </c>
      <c r="BR245" s="74">
        <f t="shared" si="83"/>
        <v>13.63</v>
      </c>
      <c r="BS245" s="74">
        <f t="shared" si="83"/>
        <v>13.7</v>
      </c>
      <c r="BT245" s="74">
        <f t="shared" si="83"/>
        <v>13.68</v>
      </c>
      <c r="BU245" s="74">
        <f t="shared" ref="BU245:CZ245" si="84">BU219</f>
        <v>11.52</v>
      </c>
      <c r="BV245" s="74">
        <f t="shared" si="84"/>
        <v>13.09</v>
      </c>
      <c r="BW245" s="74">
        <f t="shared" si="84"/>
        <v>11.77</v>
      </c>
      <c r="BX245" s="74">
        <f t="shared" si="84"/>
        <v>3.82</v>
      </c>
      <c r="BY245" s="74">
        <f t="shared" si="84"/>
        <v>0.92</v>
      </c>
      <c r="BZ245" s="74">
        <f t="shared" si="84"/>
        <v>0.91</v>
      </c>
      <c r="CA245" s="74">
        <f t="shared" si="84"/>
        <v>10.45</v>
      </c>
      <c r="CB245" s="74">
        <f t="shared" si="84"/>
        <v>10.71</v>
      </c>
      <c r="CC245" s="74">
        <f t="shared" si="84"/>
        <v>10.56</v>
      </c>
      <c r="CD245" s="74">
        <f t="shared" si="84"/>
        <v>10.86</v>
      </c>
      <c r="CE245" s="74">
        <f t="shared" si="84"/>
        <v>13.58</v>
      </c>
      <c r="CF245" s="74">
        <f t="shared" si="84"/>
        <v>0.84</v>
      </c>
      <c r="CG245" s="74" t="str">
        <f t="shared" si="84"/>
        <v>.</v>
      </c>
      <c r="CH245" s="74">
        <f t="shared" si="84"/>
        <v>58.165242945822854</v>
      </c>
      <c r="CI245" s="74" t="str">
        <f t="shared" si="84"/>
        <v>.</v>
      </c>
      <c r="CJ245" s="74">
        <f t="shared" si="84"/>
        <v>4.3499999999999996</v>
      </c>
      <c r="CK245" s="74">
        <f t="shared" si="84"/>
        <v>9.2899999999999991</v>
      </c>
      <c r="CL245" s="74">
        <f t="shared" si="84"/>
        <v>1.77</v>
      </c>
      <c r="CM245" s="74">
        <f t="shared" si="84"/>
        <v>19.100000000000001</v>
      </c>
      <c r="CN245" s="74">
        <f t="shared" si="84"/>
        <v>34.524333997017074</v>
      </c>
      <c r="CO245" s="74">
        <f t="shared" si="84"/>
        <v>7.39</v>
      </c>
      <c r="CP245" s="74">
        <f t="shared" si="84"/>
        <v>6.54</v>
      </c>
      <c r="CQ245" s="74">
        <f t="shared" si="84"/>
        <v>4.68</v>
      </c>
      <c r="CR245" s="74">
        <f t="shared" si="84"/>
        <v>2.1800000000000002</v>
      </c>
      <c r="CS245" s="74">
        <f t="shared" si="84"/>
        <v>0.41</v>
      </c>
      <c r="CT245" s="74">
        <f t="shared" si="84"/>
        <v>0.37</v>
      </c>
      <c r="CU245" s="74">
        <f t="shared" si="84"/>
        <v>0.61</v>
      </c>
      <c r="CV245" s="74">
        <f t="shared" si="84"/>
        <v>0.32</v>
      </c>
      <c r="CW245" s="74">
        <f t="shared" si="84"/>
        <v>0.61</v>
      </c>
      <c r="CX245" s="74">
        <f t="shared" si="84"/>
        <v>0.67</v>
      </c>
      <c r="CY245" s="74">
        <f t="shared" si="84"/>
        <v>0.9</v>
      </c>
      <c r="CZ245" s="74">
        <f t="shared" si="84"/>
        <v>1.51</v>
      </c>
      <c r="DA245" s="74">
        <f t="shared" ref="DA245:DN245" si="85">DA219</f>
        <v>1.3</v>
      </c>
      <c r="DB245" s="74">
        <f t="shared" si="85"/>
        <v>24.416466165413535</v>
      </c>
      <c r="DC245" s="74">
        <f t="shared" si="85"/>
        <v>1.6996992481203008</v>
      </c>
      <c r="DD245" s="74">
        <f t="shared" si="85"/>
        <v>9.1999999999999993</v>
      </c>
      <c r="DE245" s="74">
        <f t="shared" si="85"/>
        <v>2.54</v>
      </c>
      <c r="DF245" s="74">
        <f t="shared" si="85"/>
        <v>10.4</v>
      </c>
      <c r="DG245" s="74">
        <f t="shared" si="85"/>
        <v>10.057576696622249</v>
      </c>
      <c r="DH245" s="74">
        <f t="shared" si="85"/>
        <v>6.5</v>
      </c>
      <c r="DI245" s="74">
        <f t="shared" si="85"/>
        <v>32.85</v>
      </c>
      <c r="DJ245" s="74">
        <f t="shared" si="85"/>
        <v>6.6</v>
      </c>
      <c r="DK245" s="74">
        <f t="shared" si="85"/>
        <v>19</v>
      </c>
      <c r="DL245" s="74">
        <f t="shared" si="85"/>
        <v>2.1</v>
      </c>
      <c r="DM245" s="74">
        <f t="shared" si="85"/>
        <v>12</v>
      </c>
      <c r="DN245" s="74">
        <f t="shared" si="85"/>
        <v>76</v>
      </c>
    </row>
    <row r="246" spans="1:118">
      <c r="C246" s="81">
        <v>108.1</v>
      </c>
      <c r="D246" s="20">
        <v>3.9220000000000002</v>
      </c>
      <c r="E246" s="67">
        <v>2013</v>
      </c>
      <c r="F246" s="74">
        <f t="shared" ref="F246:AK246" si="86">F220</f>
        <v>105.38268482732154</v>
      </c>
      <c r="G246" s="74">
        <f t="shared" si="86"/>
        <v>114.54248366013071</v>
      </c>
      <c r="H246" s="74">
        <f t="shared" si="86"/>
        <v>3.9103368333333335</v>
      </c>
      <c r="I246" s="74">
        <f t="shared" si="86"/>
        <v>23.93</v>
      </c>
      <c r="J246" s="74">
        <f t="shared" si="86"/>
        <v>22.7</v>
      </c>
      <c r="K246" s="74">
        <f t="shared" si="86"/>
        <v>23</v>
      </c>
      <c r="L246" s="74">
        <f t="shared" si="86"/>
        <v>24.33</v>
      </c>
      <c r="M246" s="74">
        <f t="shared" si="86"/>
        <v>23</v>
      </c>
      <c r="N246" s="74">
        <f t="shared" si="86"/>
        <v>35</v>
      </c>
      <c r="O246" s="74">
        <f t="shared" si="86"/>
        <v>30.02</v>
      </c>
      <c r="P246" s="74">
        <f t="shared" si="86"/>
        <v>21.7</v>
      </c>
      <c r="Q246" s="74">
        <f t="shared" si="86"/>
        <v>71</v>
      </c>
      <c r="R246" s="74">
        <f t="shared" si="86"/>
        <v>36</v>
      </c>
      <c r="S246" s="74">
        <f t="shared" si="86"/>
        <v>28.78</v>
      </c>
      <c r="T246" s="74">
        <f t="shared" si="86"/>
        <v>23.2</v>
      </c>
      <c r="U246" s="74">
        <f t="shared" si="86"/>
        <v>27</v>
      </c>
      <c r="V246" s="74">
        <f t="shared" si="86"/>
        <v>30.33</v>
      </c>
      <c r="W246" s="74">
        <f t="shared" si="86"/>
        <v>20.433333333333334</v>
      </c>
      <c r="X246" s="74">
        <f t="shared" si="86"/>
        <v>886.66666666666663</v>
      </c>
      <c r="Y246" s="74">
        <f t="shared" si="86"/>
        <v>20.2</v>
      </c>
      <c r="Z246" s="74" t="e">
        <f t="shared" si="86"/>
        <v>#REF!</v>
      </c>
      <c r="AA246" s="74">
        <f t="shared" si="86"/>
        <v>2.1</v>
      </c>
      <c r="AB246" s="74">
        <f t="shared" si="86"/>
        <v>20.5</v>
      </c>
      <c r="AC246" s="74" t="e">
        <f t="shared" si="86"/>
        <v>#REF!</v>
      </c>
      <c r="AD246" s="74">
        <f t="shared" si="86"/>
        <v>2.1</v>
      </c>
      <c r="AE246" s="74">
        <f t="shared" si="86"/>
        <v>18.899999999999999</v>
      </c>
      <c r="AF246" s="74" t="e">
        <f t="shared" si="86"/>
        <v>#REF!</v>
      </c>
      <c r="AG246" s="74">
        <f t="shared" si="86"/>
        <v>2.2999999999999998</v>
      </c>
      <c r="AH246" s="74">
        <f t="shared" si="86"/>
        <v>18.8</v>
      </c>
      <c r="AI246" s="74">
        <f t="shared" si="86"/>
        <v>17</v>
      </c>
      <c r="AJ246" s="74">
        <f t="shared" si="86"/>
        <v>2.5</v>
      </c>
      <c r="AK246" s="74">
        <f t="shared" si="86"/>
        <v>35.700000000000003</v>
      </c>
      <c r="AL246" s="74">
        <f t="shared" ref="AL246:BT246" si="87">AL220</f>
        <v>17</v>
      </c>
      <c r="AM246" s="74">
        <f t="shared" si="87"/>
        <v>1.6</v>
      </c>
      <c r="AN246" s="74">
        <f t="shared" si="87"/>
        <v>10.84</v>
      </c>
      <c r="AO246" s="74">
        <f t="shared" si="87"/>
        <v>9.39</v>
      </c>
      <c r="AP246" s="74">
        <f t="shared" si="87"/>
        <v>5.31</v>
      </c>
      <c r="AQ246" s="74">
        <f t="shared" si="87"/>
        <v>5.71</v>
      </c>
      <c r="AR246" s="74">
        <f t="shared" si="87"/>
        <v>12.6</v>
      </c>
      <c r="AS246" s="74">
        <f t="shared" si="87"/>
        <v>5.44</v>
      </c>
      <c r="AT246" s="74">
        <f t="shared" si="87"/>
        <v>7.6</v>
      </c>
      <c r="AU246" s="74">
        <f t="shared" si="87"/>
        <v>5.45</v>
      </c>
      <c r="AV246" s="74">
        <f t="shared" si="87"/>
        <v>7.73</v>
      </c>
      <c r="AW246" s="74">
        <f t="shared" si="87"/>
        <v>11.31</v>
      </c>
      <c r="AX246" s="74">
        <f t="shared" si="87"/>
        <v>11.31</v>
      </c>
      <c r="AY246" s="74">
        <f t="shared" si="87"/>
        <v>10.98</v>
      </c>
      <c r="AZ246" s="74">
        <f t="shared" si="87"/>
        <v>12.71</v>
      </c>
      <c r="BA246" s="74">
        <f t="shared" si="87"/>
        <v>15.88</v>
      </c>
      <c r="BB246" s="74"/>
      <c r="BC246" s="74"/>
      <c r="BD246" s="74"/>
      <c r="BE246" s="74">
        <f t="shared" si="87"/>
        <v>8.82</v>
      </c>
      <c r="BF246" s="74">
        <f t="shared" si="87"/>
        <v>8.25</v>
      </c>
      <c r="BG246" s="74">
        <f t="shared" si="87"/>
        <v>14.13</v>
      </c>
      <c r="BH246" s="74">
        <f t="shared" si="87"/>
        <v>8.25</v>
      </c>
      <c r="BI246" s="74">
        <f t="shared" si="87"/>
        <v>10.4</v>
      </c>
      <c r="BJ246" s="74">
        <f t="shared" si="87"/>
        <v>9.34</v>
      </c>
      <c r="BK246" s="74">
        <f t="shared" si="87"/>
        <v>13.58</v>
      </c>
      <c r="BL246" s="74">
        <f t="shared" si="87"/>
        <v>14.77</v>
      </c>
      <c r="BM246" s="74">
        <f t="shared" si="87"/>
        <v>14.71</v>
      </c>
      <c r="BN246" s="74">
        <f t="shared" si="87"/>
        <v>14.53</v>
      </c>
      <c r="BO246" s="74">
        <f t="shared" si="87"/>
        <v>15.35</v>
      </c>
      <c r="BP246" s="74">
        <f t="shared" si="87"/>
        <v>15.04</v>
      </c>
      <c r="BQ246" s="74">
        <f t="shared" si="87"/>
        <v>15.52</v>
      </c>
      <c r="BR246" s="74">
        <f t="shared" si="87"/>
        <v>15.4</v>
      </c>
      <c r="BS246" s="74">
        <f t="shared" si="87"/>
        <v>15.83</v>
      </c>
      <c r="BT246" s="74">
        <f t="shared" si="87"/>
        <v>15.74</v>
      </c>
      <c r="BU246" s="74">
        <f t="shared" ref="BU246:CZ246" si="88">BU220</f>
        <v>12.86</v>
      </c>
      <c r="BV246" s="74">
        <f t="shared" si="88"/>
        <v>14.92</v>
      </c>
      <c r="BW246" s="74">
        <f t="shared" si="88"/>
        <v>13.54</v>
      </c>
      <c r="BX246" s="74">
        <f t="shared" si="88"/>
        <v>4.58</v>
      </c>
      <c r="BY246" s="74">
        <f t="shared" si="88"/>
        <v>1.1599999999999999</v>
      </c>
      <c r="BZ246" s="74">
        <f t="shared" si="88"/>
        <v>1.28</v>
      </c>
      <c r="CA246" s="74">
        <f t="shared" si="88"/>
        <v>11.47</v>
      </c>
      <c r="CB246" s="74">
        <f t="shared" si="88"/>
        <v>12.34</v>
      </c>
      <c r="CC246" s="74">
        <f t="shared" si="88"/>
        <v>11.66</v>
      </c>
      <c r="CD246" s="74">
        <f t="shared" si="88"/>
        <v>12.92</v>
      </c>
      <c r="CE246" s="74">
        <f t="shared" si="88"/>
        <v>14.1</v>
      </c>
      <c r="CF246" s="74">
        <f t="shared" si="88"/>
        <v>0.83</v>
      </c>
      <c r="CG246" s="74" t="str">
        <f t="shared" si="88"/>
        <v>.</v>
      </c>
      <c r="CH246" s="74">
        <f t="shared" si="88"/>
        <v>68.823052840434428</v>
      </c>
      <c r="CI246" s="74" t="str">
        <f t="shared" si="88"/>
        <v>.</v>
      </c>
      <c r="CJ246" s="74">
        <f t="shared" si="88"/>
        <v>5.0999999999999996</v>
      </c>
      <c r="CK246" s="74">
        <f t="shared" si="88"/>
        <v>9.44</v>
      </c>
      <c r="CL246" s="74">
        <f t="shared" si="88"/>
        <v>1.84</v>
      </c>
      <c r="CM246" s="74">
        <f t="shared" si="88"/>
        <v>22.34</v>
      </c>
      <c r="CN246" s="74">
        <f t="shared" si="88"/>
        <v>33.47</v>
      </c>
      <c r="CO246" s="74">
        <f t="shared" si="88"/>
        <v>9.17</v>
      </c>
      <c r="CP246" s="74">
        <f t="shared" si="88"/>
        <v>8.07</v>
      </c>
      <c r="CQ246" s="74">
        <f t="shared" si="88"/>
        <v>5.21</v>
      </c>
      <c r="CR246" s="74">
        <f t="shared" si="88"/>
        <v>2.33</v>
      </c>
      <c r="CS246" s="74">
        <f t="shared" si="88"/>
        <v>0.37</v>
      </c>
      <c r="CT246" s="74">
        <f t="shared" si="88"/>
        <v>0.38</v>
      </c>
      <c r="CU246" s="74">
        <f t="shared" si="88"/>
        <v>0.69</v>
      </c>
      <c r="CV246" s="74">
        <f t="shared" si="88"/>
        <v>0.33</v>
      </c>
      <c r="CW246" s="74">
        <f t="shared" si="88"/>
        <v>0.72</v>
      </c>
      <c r="CX246" s="74">
        <f t="shared" si="88"/>
        <v>0.69</v>
      </c>
      <c r="CY246" s="74">
        <f t="shared" si="88"/>
        <v>1.17</v>
      </c>
      <c r="CZ246" s="74">
        <f t="shared" si="88"/>
        <v>1.3663150854085204</v>
      </c>
      <c r="DA246" s="74">
        <f t="shared" ref="DA246:DN246" si="89">DA220</f>
        <v>1.49</v>
      </c>
      <c r="DB246" s="74">
        <f t="shared" si="89"/>
        <v>24.416466165413535</v>
      </c>
      <c r="DC246" s="74">
        <f t="shared" si="89"/>
        <v>1.6996992481203008</v>
      </c>
      <c r="DD246" s="74">
        <f t="shared" si="89"/>
        <v>9.1999999999999993</v>
      </c>
      <c r="DE246" s="74">
        <f t="shared" si="89"/>
        <v>2.54</v>
      </c>
      <c r="DF246" s="74">
        <f t="shared" si="89"/>
        <v>10.4</v>
      </c>
      <c r="DG246" s="74">
        <f t="shared" si="89"/>
        <v>10.057576696622249</v>
      </c>
      <c r="DH246" s="74">
        <f t="shared" si="89"/>
        <v>6.5</v>
      </c>
      <c r="DI246" s="74">
        <f t="shared" si="89"/>
        <v>32.82</v>
      </c>
      <c r="DJ246" s="74">
        <f t="shared" si="89"/>
        <v>6.6</v>
      </c>
      <c r="DK246" s="74">
        <f t="shared" si="89"/>
        <v>19</v>
      </c>
      <c r="DL246" s="74">
        <f t="shared" si="89"/>
        <v>2.1</v>
      </c>
      <c r="DM246" s="74">
        <f t="shared" si="89"/>
        <v>13.17</v>
      </c>
      <c r="DN246" s="74">
        <f t="shared" si="89"/>
        <v>70</v>
      </c>
    </row>
    <row r="247" spans="1:118" s="83" customFormat="1">
      <c r="A247" s="83" t="s">
        <v>68</v>
      </c>
      <c r="C247" s="81">
        <v>115.4</v>
      </c>
      <c r="D247" s="20">
        <v>2.3039999999999998</v>
      </c>
      <c r="E247" s="84">
        <v>2016</v>
      </c>
      <c r="F247" s="80"/>
      <c r="G247" s="80"/>
      <c r="H247" s="80"/>
      <c r="I247" s="80">
        <v>23.17</v>
      </c>
      <c r="J247" s="80">
        <v>23.2</v>
      </c>
      <c r="K247" s="80">
        <v>21</v>
      </c>
      <c r="L247" s="80">
        <v>24.39</v>
      </c>
      <c r="M247" s="80">
        <v>22.9</v>
      </c>
      <c r="N247" s="80">
        <v>41</v>
      </c>
      <c r="O247" s="80">
        <v>26.89</v>
      </c>
      <c r="P247" s="80">
        <v>24</v>
      </c>
      <c r="Q247" s="80">
        <v>80</v>
      </c>
      <c r="S247" s="80">
        <v>26.58</v>
      </c>
      <c r="T247" s="80">
        <v>23.3</v>
      </c>
      <c r="U247" s="80">
        <v>28</v>
      </c>
      <c r="V247" s="80">
        <v>38.799999999999997</v>
      </c>
      <c r="W247" s="80">
        <v>0</v>
      </c>
      <c r="X247" s="80">
        <v>0</v>
      </c>
      <c r="Y247" s="80">
        <v>21</v>
      </c>
      <c r="Z247" s="80"/>
      <c r="AA247" s="80"/>
      <c r="AB247" s="80">
        <v>21.4</v>
      </c>
      <c r="AC247" s="80"/>
      <c r="AD247" s="80"/>
      <c r="AE247" s="80">
        <v>18.2</v>
      </c>
      <c r="AF247" s="80"/>
      <c r="AG247" s="80"/>
      <c r="AH247" s="80">
        <v>20</v>
      </c>
      <c r="AI247" s="80"/>
      <c r="AJ247" s="80"/>
      <c r="AK247" s="80">
        <v>37.4</v>
      </c>
      <c r="AL247" s="80"/>
      <c r="AM247" s="80"/>
      <c r="AN247" s="80">
        <v>9.4</v>
      </c>
      <c r="AO247" s="80">
        <v>8.27</v>
      </c>
      <c r="AP247" s="80">
        <v>5.48</v>
      </c>
      <c r="AQ247" s="80">
        <v>5.65</v>
      </c>
      <c r="AR247" s="80">
        <v>15.15</v>
      </c>
      <c r="AS247" s="80">
        <v>5.61</v>
      </c>
      <c r="AT247" s="80">
        <v>7.69</v>
      </c>
      <c r="AU247" s="80">
        <v>5.62</v>
      </c>
      <c r="AV247" s="80">
        <v>7.65</v>
      </c>
      <c r="AW247" s="80">
        <v>12.2</v>
      </c>
      <c r="AX247" s="80">
        <v>12.2</v>
      </c>
      <c r="AY247" s="80">
        <v>12.6</v>
      </c>
      <c r="AZ247" s="80">
        <v>13.95</v>
      </c>
      <c r="BA247" s="80">
        <v>13.5</v>
      </c>
      <c r="BB247" s="80">
        <v>17.07</v>
      </c>
      <c r="BC247" s="80">
        <v>13.33</v>
      </c>
      <c r="BD247" s="80">
        <v>18.239999999999998</v>
      </c>
      <c r="BE247" s="80">
        <v>8.33</v>
      </c>
      <c r="BF247" s="80">
        <v>8.3000000000000007</v>
      </c>
      <c r="BG247" s="80">
        <v>17.5</v>
      </c>
      <c r="BH247" s="80"/>
      <c r="BI247" s="80">
        <v>11.78</v>
      </c>
      <c r="BJ247" s="80">
        <v>11.13</v>
      </c>
      <c r="BK247" s="80">
        <v>14.13</v>
      </c>
      <c r="BL247" s="80">
        <v>16.41</v>
      </c>
      <c r="BM247" s="80">
        <v>16.43</v>
      </c>
      <c r="BN247" s="80">
        <v>16.29</v>
      </c>
      <c r="BO247" s="80">
        <v>13.96</v>
      </c>
      <c r="BP247" s="80">
        <v>14.88</v>
      </c>
      <c r="BQ247" s="80">
        <v>15.49</v>
      </c>
      <c r="BR247" s="80">
        <v>16.59</v>
      </c>
      <c r="BS247" s="80">
        <v>16.79</v>
      </c>
      <c r="BT247" s="80">
        <v>16.059999999999999</v>
      </c>
      <c r="BU247" s="80">
        <v>13.75</v>
      </c>
      <c r="BV247" s="80">
        <v>15.52</v>
      </c>
      <c r="BW247" s="80">
        <v>13.46</v>
      </c>
      <c r="BX247" s="80">
        <v>4.6500000000000004</v>
      </c>
      <c r="BY247" s="80">
        <v>0.89</v>
      </c>
      <c r="BZ247" s="80">
        <v>0.93</v>
      </c>
      <c r="CA247" s="80">
        <v>11.73</v>
      </c>
      <c r="CB247" s="80">
        <v>11.78</v>
      </c>
      <c r="CC247" s="80">
        <v>13.96</v>
      </c>
      <c r="CD247" s="80">
        <v>14</v>
      </c>
      <c r="CE247" s="80">
        <v>14.38</v>
      </c>
      <c r="CF247" s="80">
        <v>0.93</v>
      </c>
      <c r="CG247" s="80"/>
      <c r="CH247" s="80"/>
      <c r="CI247" s="80"/>
      <c r="CJ247" s="80">
        <v>3.18</v>
      </c>
      <c r="CK247" s="80">
        <v>11.43</v>
      </c>
      <c r="CL247" s="80"/>
      <c r="CM247" s="80">
        <v>23.96</v>
      </c>
      <c r="CN247" s="80"/>
      <c r="CO247" s="80"/>
      <c r="CP247" s="80">
        <v>9.14</v>
      </c>
      <c r="CQ247" s="80"/>
      <c r="CR247" s="80"/>
      <c r="CS247" s="80"/>
      <c r="CT247" s="80"/>
      <c r="CU247" s="80"/>
      <c r="CV247" s="80"/>
      <c r="CW247" s="80"/>
      <c r="CX247" s="80"/>
      <c r="CY247" s="80"/>
      <c r="CZ247" s="80"/>
      <c r="DA247" s="80"/>
      <c r="DB247" s="80"/>
      <c r="DC247" s="80"/>
      <c r="DD247" s="80"/>
      <c r="DE247" s="80"/>
      <c r="DF247" s="80"/>
      <c r="DG247" s="80"/>
      <c r="DH247" s="80"/>
      <c r="DI247" s="80"/>
      <c r="DJ247" s="80"/>
      <c r="DK247" s="80"/>
      <c r="DL247" s="80"/>
      <c r="DM247" s="80">
        <v>12.22</v>
      </c>
      <c r="DN247" s="80">
        <v>63.68</v>
      </c>
    </row>
    <row r="248" spans="1:118" s="83" customFormat="1">
      <c r="C248" s="81"/>
      <c r="D248" s="20"/>
      <c r="E248" s="111"/>
      <c r="I248" s="112"/>
      <c r="AY248" s="109"/>
      <c r="BA248" s="109"/>
      <c r="BB248" s="109"/>
      <c r="BC248" s="109"/>
      <c r="BD248" s="109"/>
      <c r="BE248" s="109"/>
      <c r="BF248" s="109"/>
      <c r="BG248" s="109"/>
      <c r="CD248" s="109"/>
      <c r="CF248" s="109"/>
      <c r="CM248" s="109"/>
    </row>
    <row r="249" spans="1:118" s="83" customFormat="1">
      <c r="C249" s="127"/>
      <c r="D249" s="113"/>
      <c r="E249" s="111"/>
      <c r="G249" s="128" t="s">
        <v>255</v>
      </c>
      <c r="H249" s="83" t="s">
        <v>217</v>
      </c>
      <c r="I249" s="113">
        <f t="shared" ref="I249" si="90">INDEX(LINEST(I226:I247, $C$226:$E$247, TRUE, TRUE), 1, 4)</f>
        <v>974.16459780104447</v>
      </c>
      <c r="J249" s="113">
        <f t="shared" ref="J249" si="91">INDEX(LINEST(J226:J247, $C$226:$E$247, TRUE, TRUE), 1, 4)</f>
        <v>911.41392910804211</v>
      </c>
      <c r="K249" s="113"/>
      <c r="L249" s="113">
        <f t="shared" ref="L249:M249" si="92">INDEX(LINEST(L226:L247, $C$226:$E$247, TRUE, TRUE), 1, 4)</f>
        <v>1047.8881722910471</v>
      </c>
      <c r="M249" s="113">
        <f t="shared" si="92"/>
        <v>898.82008184952974</v>
      </c>
      <c r="N249" s="113"/>
      <c r="O249" s="113">
        <f t="shared" ref="O249:P249" si="93">INDEX(LINEST(O226:O247, $C$226:$E$247, TRUE, TRUE), 1, 4)</f>
        <v>782.25038776760425</v>
      </c>
      <c r="P249" s="113">
        <f t="shared" si="93"/>
        <v>310.66985890045845</v>
      </c>
      <c r="Q249" s="113"/>
      <c r="R249" s="113"/>
      <c r="S249" s="113">
        <f t="shared" ref="S249:Y249" si="94">INDEX(LINEST(S226:S247, $C$226:$E$247, TRUE, TRUE), 1, 4)</f>
        <v>601.95897318782636</v>
      </c>
      <c r="T249" s="113">
        <f t="shared" si="94"/>
        <v>1057.3939230881117</v>
      </c>
      <c r="U249" s="113"/>
      <c r="V249" s="113">
        <f t="shared" si="94"/>
        <v>1374.9373430250841</v>
      </c>
      <c r="W249" s="113">
        <f t="shared" si="94"/>
        <v>-1777.4550082923963</v>
      </c>
      <c r="X249" s="113"/>
      <c r="Y249" s="113">
        <f t="shared" si="94"/>
        <v>585.22596392178309</v>
      </c>
      <c r="Z249" s="113"/>
      <c r="AA249" s="113"/>
      <c r="AB249" s="113">
        <f t="shared" ref="AB249:CK249" si="95">INDEX(LINEST(AB226:AB247, $C$226:$E$247, TRUE, TRUE), 1, 4)</f>
        <v>652.52289079321247</v>
      </c>
      <c r="AC249" s="113"/>
      <c r="AD249" s="113"/>
      <c r="AE249" s="113">
        <f t="shared" si="95"/>
        <v>513.63426050563055</v>
      </c>
      <c r="AF249" s="113"/>
      <c r="AG249" s="113"/>
      <c r="AH249" s="113">
        <f t="shared" si="95"/>
        <v>529.6664488643363</v>
      </c>
      <c r="AI249" s="113"/>
      <c r="AJ249" s="113"/>
      <c r="AK249" s="113">
        <f t="shared" si="95"/>
        <v>1196.2756043096094</v>
      </c>
      <c r="AL249" s="113"/>
      <c r="AM249" s="113"/>
      <c r="AN249" s="113">
        <f t="shared" si="95"/>
        <v>123.36418254873449</v>
      </c>
      <c r="AO249" s="113">
        <f t="shared" si="95"/>
        <v>-68.559167211711824</v>
      </c>
      <c r="AP249" s="113">
        <f t="shared" si="95"/>
        <v>-54.802325050719567</v>
      </c>
      <c r="AQ249" s="113">
        <f t="shared" si="95"/>
        <v>-10.18423394195406</v>
      </c>
      <c r="AR249" s="113">
        <f t="shared" si="95"/>
        <v>584.53452359282221</v>
      </c>
      <c r="AS249" s="113">
        <f t="shared" si="95"/>
        <v>-32.713600520638195</v>
      </c>
      <c r="AT249" s="113">
        <f t="shared" si="95"/>
        <v>377.20870080825102</v>
      </c>
      <c r="AU249" s="113">
        <f t="shared" si="95"/>
        <v>-59.596694446903882</v>
      </c>
      <c r="AV249" s="113">
        <f t="shared" si="95"/>
        <v>269.25964617800258</v>
      </c>
      <c r="AW249" s="113">
        <f t="shared" si="95"/>
        <v>259.23189025941741</v>
      </c>
      <c r="AX249" s="113">
        <f t="shared" si="95"/>
        <v>344.32381334510376</v>
      </c>
      <c r="AY249" s="113">
        <f t="shared" si="95"/>
        <v>211.54543907849296</v>
      </c>
      <c r="AZ249" s="113">
        <f t="shared" si="95"/>
        <v>241.49183212430643</v>
      </c>
      <c r="BA249" s="113">
        <f t="shared" si="95"/>
        <v>112.48155706520778</v>
      </c>
      <c r="BB249" s="113"/>
      <c r="BC249" s="113"/>
      <c r="BD249" s="113"/>
      <c r="BE249" s="113">
        <f t="shared" si="95"/>
        <v>249.43476483409668</v>
      </c>
      <c r="BF249" s="113">
        <f t="shared" si="95"/>
        <v>331.93483236519143</v>
      </c>
      <c r="BG249" s="113">
        <f t="shared" si="95"/>
        <v>433.75551509939834</v>
      </c>
      <c r="BH249" s="113"/>
      <c r="BI249" s="113">
        <f t="shared" si="95"/>
        <v>257.5090250652546</v>
      </c>
      <c r="BJ249" s="113">
        <f t="shared" si="95"/>
        <v>369.43551258101223</v>
      </c>
      <c r="BK249" s="113">
        <f t="shared" si="95"/>
        <v>289.78609319959475</v>
      </c>
      <c r="BL249" s="113">
        <f t="shared" si="95"/>
        <v>266.16423425003524</v>
      </c>
      <c r="BM249" s="113">
        <f t="shared" si="95"/>
        <v>103.12709682683305</v>
      </c>
      <c r="BN249" s="113">
        <f t="shared" si="95"/>
        <v>24.148865960853541</v>
      </c>
      <c r="BO249" s="113">
        <f t="shared" si="95"/>
        <v>-248.0122501505376</v>
      </c>
      <c r="BP249" s="113">
        <f t="shared" si="95"/>
        <v>-209.48417221758135</v>
      </c>
      <c r="BQ249" s="113">
        <f t="shared" si="95"/>
        <v>-233.84443880992282</v>
      </c>
      <c r="BR249" s="113">
        <f t="shared" si="95"/>
        <v>-156.40359529805787</v>
      </c>
      <c r="BS249" s="113">
        <f t="shared" si="95"/>
        <v>-114.54823963136333</v>
      </c>
      <c r="BT249" s="113">
        <f t="shared" si="95"/>
        <v>-328.06245987671406</v>
      </c>
      <c r="BU249" s="113">
        <f t="shared" si="95"/>
        <v>234.05481681990881</v>
      </c>
      <c r="BV249" s="113">
        <f t="shared" si="95"/>
        <v>-61.656250125409031</v>
      </c>
      <c r="BW249" s="113">
        <f t="shared" si="95"/>
        <v>-59.436483225621032</v>
      </c>
      <c r="BX249" s="113">
        <f t="shared" si="95"/>
        <v>111.66517040270881</v>
      </c>
      <c r="BY249" s="113">
        <f t="shared" si="95"/>
        <v>10.001830531342351</v>
      </c>
      <c r="BZ249" s="113">
        <f t="shared" si="95"/>
        <v>21.510136603549569</v>
      </c>
      <c r="CA249" s="113">
        <f t="shared" si="95"/>
        <v>147.79381391169045</v>
      </c>
      <c r="CB249" s="113">
        <f t="shared" si="95"/>
        <v>153.92959302691199</v>
      </c>
      <c r="CC249" s="113">
        <f t="shared" si="95"/>
        <v>386.08217693951354</v>
      </c>
      <c r="CD249" s="113">
        <f t="shared" si="95"/>
        <v>240.11347101897755</v>
      </c>
      <c r="CE249" s="113">
        <f t="shared" si="95"/>
        <v>372.93137443839038</v>
      </c>
      <c r="CF249" s="113">
        <f t="shared" si="95"/>
        <v>15.501107823939092</v>
      </c>
      <c r="CG249" s="113"/>
      <c r="CH249" s="113"/>
      <c r="CI249" s="113"/>
      <c r="CJ249" s="113">
        <f t="shared" si="95"/>
        <v>-13.153449452795817</v>
      </c>
      <c r="CK249" s="113">
        <f t="shared" si="95"/>
        <v>763.73481624743522</v>
      </c>
      <c r="CL249" s="113"/>
      <c r="CM249" s="113">
        <f t="shared" ref="CM249:DN249" si="96">INDEX(LINEST(CM226:CM247, $C$226:$E$247, TRUE, TRUE), 1, 4)</f>
        <v>766.13169591422559</v>
      </c>
      <c r="CN249" s="113"/>
      <c r="CO249" s="113"/>
      <c r="CP249" s="113">
        <f t="shared" si="96"/>
        <v>239.59320702897219</v>
      </c>
      <c r="CQ249" s="113"/>
      <c r="CR249" s="113"/>
      <c r="CS249" s="113"/>
      <c r="CT249" s="113"/>
      <c r="CU249" s="113"/>
      <c r="CV249" s="113"/>
      <c r="CW249" s="113"/>
      <c r="CX249" s="113"/>
      <c r="CY249" s="113"/>
      <c r="CZ249" s="113"/>
      <c r="DA249" s="113"/>
      <c r="DB249" s="113"/>
      <c r="DC249" s="113"/>
      <c r="DD249" s="113"/>
      <c r="DE249" s="113"/>
      <c r="DF249" s="113"/>
      <c r="DG249" s="113"/>
      <c r="DH249" s="113"/>
      <c r="DI249" s="113"/>
      <c r="DJ249" s="113"/>
      <c r="DK249" s="113"/>
      <c r="DL249" s="113"/>
      <c r="DM249" s="113">
        <f t="shared" si="96"/>
        <v>128.3722450932367</v>
      </c>
      <c r="DN249" s="113">
        <f t="shared" si="96"/>
        <v>-2631.0375709230993</v>
      </c>
    </row>
    <row r="250" spans="1:118" s="83" customFormat="1">
      <c r="C250" s="81"/>
      <c r="D250" s="20"/>
      <c r="E250" s="111"/>
      <c r="H250" s="83" t="s">
        <v>218</v>
      </c>
      <c r="I250" s="113">
        <f t="shared" ref="I250" si="97">INDEX(LINEST(I226:I247, $C$226:$E$247, TRUE, TRUE), 1, 3)</f>
        <v>0.28953708107164788</v>
      </c>
      <c r="J250" s="113">
        <f t="shared" ref="J250" si="98">INDEX(LINEST(J226:J247, $C$226:$E$247, TRUE, TRUE), 1, 3)</f>
        <v>0.29268040533270268</v>
      </c>
      <c r="K250" s="113"/>
      <c r="L250" s="113">
        <f t="shared" ref="L250:M250" si="99">INDEX(LINEST(L226:L247, $C$226:$E$247, TRUE, TRUE), 1, 3)</f>
        <v>0.30240201108360637</v>
      </c>
      <c r="M250" s="113">
        <f t="shared" si="99"/>
        <v>0.28736062076413821</v>
      </c>
      <c r="N250" s="113"/>
      <c r="O250" s="113">
        <f t="shared" ref="O250:P250" si="100">INDEX(LINEST(O226:O247, $C$226:$E$247, TRUE, TRUE), 1, 3)</f>
        <v>0.23520727202548769</v>
      </c>
      <c r="P250" s="113">
        <f t="shared" si="100"/>
        <v>0.22117345968742624</v>
      </c>
      <c r="Q250" s="113"/>
      <c r="R250" s="113"/>
      <c r="S250" s="113">
        <f t="shared" ref="S250:Y250" si="101">INDEX(LINEST(S226:S247, $C$226:$E$247, TRUE, TRUE), 1, 3)</f>
        <v>0.19655727162441894</v>
      </c>
      <c r="T250" s="113">
        <f t="shared" si="101"/>
        <v>0.30847963990733684</v>
      </c>
      <c r="U250" s="113"/>
      <c r="V250" s="113">
        <f t="shared" si="101"/>
        <v>0.54932512752143048</v>
      </c>
      <c r="W250" s="113">
        <f t="shared" si="101"/>
        <v>-0.52323078059711492</v>
      </c>
      <c r="X250" s="113"/>
      <c r="Y250" s="113">
        <f t="shared" si="101"/>
        <v>0.21328507927851575</v>
      </c>
      <c r="Z250" s="113"/>
      <c r="AA250" s="113"/>
      <c r="AB250" s="113">
        <f t="shared" ref="AB250:CK250" si="102">INDEX(LINEST(AB226:AB247, $C$226:$E$247, TRUE, TRUE), 1, 3)</f>
        <v>0.23215828886673598</v>
      </c>
      <c r="AC250" s="113"/>
      <c r="AD250" s="113"/>
      <c r="AE250" s="113">
        <f t="shared" si="102"/>
        <v>0.16725945144468402</v>
      </c>
      <c r="AF250" s="113"/>
      <c r="AG250" s="113"/>
      <c r="AH250" s="113">
        <f t="shared" si="102"/>
        <v>0.19407202585804073</v>
      </c>
      <c r="AI250" s="113"/>
      <c r="AJ250" s="113"/>
      <c r="AK250" s="113">
        <f t="shared" si="102"/>
        <v>0.40291105034857067</v>
      </c>
      <c r="AL250" s="113"/>
      <c r="AM250" s="113"/>
      <c r="AN250" s="113">
        <f t="shared" si="102"/>
        <v>7.1460686584166322E-2</v>
      </c>
      <c r="AO250" s="113">
        <f t="shared" si="102"/>
        <v>2.7904054940528902E-2</v>
      </c>
      <c r="AP250" s="113">
        <f t="shared" si="102"/>
        <v>2.4144878560869356E-2</v>
      </c>
      <c r="AQ250" s="113">
        <f t="shared" si="102"/>
        <v>3.1623222708472072E-2</v>
      </c>
      <c r="AR250" s="113">
        <f t="shared" si="102"/>
        <v>0.24126450202905197</v>
      </c>
      <c r="AS250" s="113">
        <f t="shared" si="102"/>
        <v>2.5998008652224416E-2</v>
      </c>
      <c r="AT250" s="113">
        <f t="shared" si="102"/>
        <v>0.11557919220115807</v>
      </c>
      <c r="AU250" s="113">
        <f t="shared" si="102"/>
        <v>2.1141874225129042E-2</v>
      </c>
      <c r="AV250" s="113">
        <f t="shared" si="102"/>
        <v>9.5176186017535649E-2</v>
      </c>
      <c r="AW250" s="113">
        <f t="shared" si="102"/>
        <v>0.13504589868708344</v>
      </c>
      <c r="AX250" s="113">
        <f t="shared" si="102"/>
        <v>0.14591481214595278</v>
      </c>
      <c r="AY250" s="113">
        <f t="shared" si="102"/>
        <v>0.12398547023970864</v>
      </c>
      <c r="AZ250" s="113">
        <f t="shared" si="102"/>
        <v>0.13260833688956708</v>
      </c>
      <c r="BA250" s="113">
        <f t="shared" si="102"/>
        <v>7.1715174741010954E-2</v>
      </c>
      <c r="BB250" s="113"/>
      <c r="BC250" s="113"/>
      <c r="BD250" s="113"/>
      <c r="BE250" s="113">
        <f t="shared" si="102"/>
        <v>9.5258546018751986E-2</v>
      </c>
      <c r="BF250" s="113">
        <f t="shared" si="102"/>
        <v>0.11734979891836966</v>
      </c>
      <c r="BG250" s="113">
        <f t="shared" si="102"/>
        <v>0.17797177051184218</v>
      </c>
      <c r="BH250" s="113"/>
      <c r="BI250" s="113">
        <f t="shared" si="102"/>
        <v>0.13258252376922006</v>
      </c>
      <c r="BJ250" s="113">
        <f t="shared" si="102"/>
        <v>0.14540305136303466</v>
      </c>
      <c r="BK250" s="113">
        <f t="shared" si="102"/>
        <v>0.1653916669052562</v>
      </c>
      <c r="BL250" s="113">
        <f t="shared" si="102"/>
        <v>0.18540589964885215</v>
      </c>
      <c r="BM250" s="113">
        <f t="shared" si="102"/>
        <v>0.15204395448673069</v>
      </c>
      <c r="BN250" s="113">
        <f t="shared" si="102"/>
        <v>0.13617328159847997</v>
      </c>
      <c r="BO250" s="113">
        <f t="shared" si="102"/>
        <v>3.3150135662929028E-2</v>
      </c>
      <c r="BP250" s="113">
        <f t="shared" si="102"/>
        <v>6.8360549971189261E-2</v>
      </c>
      <c r="BQ250" s="113">
        <f t="shared" si="102"/>
        <v>6.2596537318496584E-2</v>
      </c>
      <c r="BR250" s="113">
        <f t="shared" si="102"/>
        <v>0.10173775985189677</v>
      </c>
      <c r="BS250" s="113">
        <f t="shared" si="102"/>
        <v>0.10767926801704117</v>
      </c>
      <c r="BT250" s="113">
        <f t="shared" si="102"/>
        <v>5.5770864569823039E-2</v>
      </c>
      <c r="BU250" s="113">
        <f t="shared" si="102"/>
        <v>0.12410557741892585</v>
      </c>
      <c r="BV250" s="113">
        <f t="shared" si="102"/>
        <v>9.1850978230358385E-2</v>
      </c>
      <c r="BW250" s="113">
        <f t="shared" si="102"/>
        <v>7.8977918504847505E-2</v>
      </c>
      <c r="BX250" s="113">
        <f t="shared" si="102"/>
        <v>4.2196404200442038E-2</v>
      </c>
      <c r="BY250" s="113">
        <f t="shared" si="102"/>
        <v>8.5850197347891923E-3</v>
      </c>
      <c r="BZ250" s="113">
        <f t="shared" si="102"/>
        <v>9.4980074504896917E-3</v>
      </c>
      <c r="CA250" s="113">
        <f t="shared" si="102"/>
        <v>9.7045519108520023E-2</v>
      </c>
      <c r="CB250" s="113">
        <f t="shared" si="102"/>
        <v>8.5280837320717881E-2</v>
      </c>
      <c r="CC250" s="113">
        <f t="shared" si="102"/>
        <v>0.15326094333226201</v>
      </c>
      <c r="CD250" s="113">
        <f t="shared" si="102"/>
        <v>0.12557534058173886</v>
      </c>
      <c r="CE250" s="113">
        <f t="shared" si="102"/>
        <v>7.6264858193865873E-2</v>
      </c>
      <c r="CF250" s="113">
        <f t="shared" si="102"/>
        <v>1.0171273266179224E-2</v>
      </c>
      <c r="CG250" s="113"/>
      <c r="CH250" s="113"/>
      <c r="CI250" s="113"/>
      <c r="CJ250" s="113">
        <f t="shared" si="102"/>
        <v>1.7219534318628855E-3</v>
      </c>
      <c r="CK250" s="113">
        <f t="shared" si="102"/>
        <v>0.20020447286574525</v>
      </c>
      <c r="CL250" s="113"/>
      <c r="CM250" s="113">
        <f t="shared" ref="CM250:DN250" si="103">INDEX(LINEST(CM226:CM247, $C$226:$E$247, TRUE, TRUE), 1, 3)</f>
        <v>0.25901432595180335</v>
      </c>
      <c r="CN250" s="113"/>
      <c r="CO250" s="113"/>
      <c r="CP250" s="113">
        <f t="shared" si="103"/>
        <v>0.10290039986863481</v>
      </c>
      <c r="CQ250" s="113"/>
      <c r="CR250" s="113"/>
      <c r="CS250" s="113"/>
      <c r="CT250" s="113"/>
      <c r="CU250" s="113"/>
      <c r="CV250" s="113"/>
      <c r="CW250" s="113"/>
      <c r="CX250" s="113"/>
      <c r="CY250" s="113"/>
      <c r="CZ250" s="113"/>
      <c r="DA250" s="113"/>
      <c r="DB250" s="113"/>
      <c r="DC250" s="113"/>
      <c r="DD250" s="113"/>
      <c r="DE250" s="113"/>
      <c r="DF250" s="113"/>
      <c r="DG250" s="113"/>
      <c r="DH250" s="113"/>
      <c r="DI250" s="113"/>
      <c r="DJ250" s="113"/>
      <c r="DK250" s="113"/>
      <c r="DL250" s="113"/>
      <c r="DM250" s="113">
        <f t="shared" si="103"/>
        <v>7.9498184762455862E-2</v>
      </c>
      <c r="DN250" s="113">
        <f t="shared" si="103"/>
        <v>-3.6860360681518933E-2</v>
      </c>
    </row>
    <row r="251" spans="1:118" s="83" customFormat="1">
      <c r="C251" s="81"/>
      <c r="D251" s="20"/>
      <c r="E251" s="111"/>
      <c r="H251" s="83" t="s">
        <v>219</v>
      </c>
      <c r="I251" s="113">
        <f t="shared" ref="I251" si="104">INDEX(LINEST(I226:I247, $C$226:$E$247, TRUE, TRUE), 1, 2)</f>
        <v>0.98558755211845483</v>
      </c>
      <c r="J251" s="113">
        <f t="shared" ref="J251" si="105">INDEX(LINEST(J226:J247, $C$226:$E$247, TRUE, TRUE), 1, 2)</f>
        <v>0.71703185557030058</v>
      </c>
      <c r="K251" s="113"/>
      <c r="L251" s="113">
        <f t="shared" ref="L251:M251" si="106">INDEX(LINEST(L226:L247, $C$226:$E$247, TRUE, TRUE), 1, 2)</f>
        <v>0.87881286199755282</v>
      </c>
      <c r="M251" s="113">
        <f t="shared" si="106"/>
        <v>0.94622063438211601</v>
      </c>
      <c r="N251" s="113"/>
      <c r="O251" s="113">
        <f t="shared" ref="O251:P251" si="107">INDEX(LINEST(O226:O247, $C$226:$E$247, TRUE, TRUE), 1, 2)</f>
        <v>1.4240884814743684</v>
      </c>
      <c r="P251" s="113">
        <f t="shared" si="107"/>
        <v>0.11856409882352424</v>
      </c>
      <c r="Q251" s="113"/>
      <c r="R251" s="113"/>
      <c r="S251" s="113">
        <f t="shared" ref="S251:Y251" si="108">INDEX(LINEST(S226:S247, $C$226:$E$247, TRUE, TRUE), 1, 2)</f>
        <v>1.483497323073719</v>
      </c>
      <c r="T251" s="113">
        <f t="shared" si="108"/>
        <v>0.88457499202468315</v>
      </c>
      <c r="U251" s="113"/>
      <c r="V251" s="113">
        <f t="shared" si="108"/>
        <v>-1.7771347971769891</v>
      </c>
      <c r="W251" s="113">
        <f t="shared" si="108"/>
        <v>8.7984893084777269</v>
      </c>
      <c r="X251" s="113"/>
      <c r="Y251" s="113">
        <f t="shared" si="108"/>
        <v>0.64678311473372474</v>
      </c>
      <c r="Z251" s="113"/>
      <c r="AA251" s="113"/>
      <c r="AB251" s="113">
        <f t="shared" ref="AB251:CK251" si="109">INDEX(LINEST(AB226:AB247, $C$226:$E$247, TRUE, TRUE), 1, 2)</f>
        <v>0.66335228014625913</v>
      </c>
      <c r="AC251" s="113"/>
      <c r="AD251" s="113"/>
      <c r="AE251" s="113">
        <f t="shared" si="109"/>
        <v>1.1438791366797016</v>
      </c>
      <c r="AF251" s="113"/>
      <c r="AG251" s="113"/>
      <c r="AH251" s="113">
        <f t="shared" si="109"/>
        <v>0.58294830738638614</v>
      </c>
      <c r="AI251" s="113"/>
      <c r="AJ251" s="113"/>
      <c r="AK251" s="113">
        <f t="shared" si="109"/>
        <v>1.5338666081350578</v>
      </c>
      <c r="AL251" s="113"/>
      <c r="AM251" s="113"/>
      <c r="AN251" s="113">
        <f t="shared" si="109"/>
        <v>0.33349569014590658</v>
      </c>
      <c r="AO251" s="113">
        <f t="shared" si="109"/>
        <v>0.46830180259470666</v>
      </c>
      <c r="AP251" s="113">
        <f t="shared" si="109"/>
        <v>0.18144527187796428</v>
      </c>
      <c r="AQ251" s="113">
        <f t="shared" si="109"/>
        <v>0.20625913436373103</v>
      </c>
      <c r="AR251" s="113">
        <f t="shared" si="109"/>
        <v>-0.3295511288727962</v>
      </c>
      <c r="AS251" s="113">
        <f t="shared" si="109"/>
        <v>0.16595358589997797</v>
      </c>
      <c r="AT251" s="113">
        <f t="shared" si="109"/>
        <v>3.3874980394128625E-2</v>
      </c>
      <c r="AU251" s="113">
        <f t="shared" si="109"/>
        <v>0.17683640307587017</v>
      </c>
      <c r="AV251" s="113">
        <f t="shared" si="109"/>
        <v>0.1081197743084148</v>
      </c>
      <c r="AW251" s="113">
        <f t="shared" si="109"/>
        <v>4.3211861378443586E-2</v>
      </c>
      <c r="AX251" s="113">
        <f t="shared" si="109"/>
        <v>9.239233101136532E-2</v>
      </c>
      <c r="AY251" s="113">
        <f t="shared" si="109"/>
        <v>1.313482044103193E-2</v>
      </c>
      <c r="AZ251" s="113">
        <f t="shared" si="109"/>
        <v>0.19576149672145843</v>
      </c>
      <c r="BA251" s="113">
        <f t="shared" si="109"/>
        <v>1.6295525550200232</v>
      </c>
      <c r="BB251" s="113"/>
      <c r="BC251" s="113"/>
      <c r="BD251" s="113"/>
      <c r="BE251" s="113">
        <f t="shared" si="109"/>
        <v>0.25049657691999372</v>
      </c>
      <c r="BF251" s="113">
        <f t="shared" si="109"/>
        <v>3.075541236722917E-2</v>
      </c>
      <c r="BG251" s="113">
        <f t="shared" si="109"/>
        <v>0.1572819149306596</v>
      </c>
      <c r="BH251" s="113"/>
      <c r="BI251" s="113">
        <f t="shared" si="109"/>
        <v>-1.3902255596428697E-2</v>
      </c>
      <c r="BJ251" s="113">
        <f t="shared" si="109"/>
        <v>-0.23047815177020903</v>
      </c>
      <c r="BK251" s="113">
        <f t="shared" si="109"/>
        <v>0.31365273512256947</v>
      </c>
      <c r="BL251" s="113">
        <f t="shared" si="109"/>
        <v>2.3158007435986221E-2</v>
      </c>
      <c r="BM251" s="113">
        <f t="shared" si="109"/>
        <v>5.8091533730280906E-2</v>
      </c>
      <c r="BN251" s="113">
        <f t="shared" si="109"/>
        <v>0.17414481911932594</v>
      </c>
      <c r="BO251" s="113">
        <f t="shared" si="109"/>
        <v>1.3107372740088845</v>
      </c>
      <c r="BP251" s="113">
        <f t="shared" si="109"/>
        <v>0.75726907307000424</v>
      </c>
      <c r="BQ251" s="113">
        <f t="shared" si="109"/>
        <v>0.45160462310863769</v>
      </c>
      <c r="BR251" s="113">
        <f t="shared" si="109"/>
        <v>0.14305622857322972</v>
      </c>
      <c r="BS251" s="113">
        <f t="shared" si="109"/>
        <v>0.13575063352117978</v>
      </c>
      <c r="BT251" s="113">
        <f t="shared" si="109"/>
        <v>0.36050919215285843</v>
      </c>
      <c r="BU251" s="113">
        <f t="shared" si="109"/>
        <v>0.20459156931144543</v>
      </c>
      <c r="BV251" s="113">
        <f t="shared" si="109"/>
        <v>0.46279755140341194</v>
      </c>
      <c r="BW251" s="113">
        <f t="shared" si="109"/>
        <v>0.43878937589728928</v>
      </c>
      <c r="BX251" s="113">
        <f t="shared" si="109"/>
        <v>0.17475604540154674</v>
      </c>
      <c r="BY251" s="113">
        <f t="shared" si="109"/>
        <v>6.5413243530253115E-2</v>
      </c>
      <c r="BZ251" s="113">
        <f t="shared" si="109"/>
        <v>0.11211200863825949</v>
      </c>
      <c r="CA251" s="113">
        <f t="shared" si="109"/>
        <v>0.19668732726615118</v>
      </c>
      <c r="CB251" s="113">
        <f t="shared" si="109"/>
        <v>0.48019556367399829</v>
      </c>
      <c r="CC251" s="113">
        <f t="shared" si="109"/>
        <v>-6.3336485038275173E-2</v>
      </c>
      <c r="CD251" s="113">
        <f t="shared" si="109"/>
        <v>-8.1002162556057744E-2</v>
      </c>
      <c r="CE251" s="113">
        <f t="shared" si="109"/>
        <v>0.62463679432146757</v>
      </c>
      <c r="CF251" s="113">
        <f t="shared" si="109"/>
        <v>4.2200819996760959E-2</v>
      </c>
      <c r="CG251" s="113"/>
      <c r="CH251" s="113"/>
      <c r="CI251" s="113"/>
      <c r="CJ251" s="113">
        <f t="shared" si="109"/>
        <v>0.61290764617401605</v>
      </c>
      <c r="CK251" s="113">
        <f t="shared" si="109"/>
        <v>0.13509425364051461</v>
      </c>
      <c r="CL251" s="113"/>
      <c r="CM251" s="113">
        <f t="shared" ref="CM251:DN251" si="110">INDEX(LINEST(CM226:CM247, $C$226:$E$247, TRUE, TRUE), 1, 2)</f>
        <v>0.44840474887072618</v>
      </c>
      <c r="CN251" s="113"/>
      <c r="CO251" s="113"/>
      <c r="CP251" s="113">
        <f t="shared" si="110"/>
        <v>-2.9813078636611021E-2</v>
      </c>
      <c r="CQ251" s="113"/>
      <c r="CR251" s="113"/>
      <c r="CS251" s="113"/>
      <c r="CT251" s="113"/>
      <c r="CU251" s="113"/>
      <c r="CV251" s="113"/>
      <c r="CW251" s="113"/>
      <c r="CX251" s="113"/>
      <c r="CY251" s="113"/>
      <c r="CZ251" s="113"/>
      <c r="DA251" s="113"/>
      <c r="DB251" s="113"/>
      <c r="DC251" s="113"/>
      <c r="DD251" s="113"/>
      <c r="DE251" s="113"/>
      <c r="DF251" s="113"/>
      <c r="DG251" s="113"/>
      <c r="DH251" s="113"/>
      <c r="DI251" s="113"/>
      <c r="DJ251" s="113"/>
      <c r="DK251" s="113"/>
      <c r="DL251" s="113"/>
      <c r="DM251" s="113">
        <f t="shared" si="110"/>
        <v>1.1743312378564996</v>
      </c>
      <c r="DN251" s="113">
        <f t="shared" si="110"/>
        <v>6.5597954995635117</v>
      </c>
    </row>
    <row r="252" spans="1:118" s="83" customFormat="1">
      <c r="C252" s="127"/>
      <c r="D252" s="113"/>
      <c r="E252" s="111"/>
      <c r="H252" s="83" t="s">
        <v>223</v>
      </c>
      <c r="I252" s="113">
        <f t="shared" ref="I252" si="111">INDEX(LINEST(I226:I247, $C$226:$E$247, TRUE, TRUE), 1, 1)</f>
        <v>-0.48931595055175831</v>
      </c>
      <c r="J252" s="113">
        <f t="shared" ref="J252" si="112">INDEX(LINEST(J226:J247, $C$226:$E$247, TRUE, TRUE), 1, 1)</f>
        <v>-0.45820554200572056</v>
      </c>
      <c r="K252" s="113"/>
      <c r="L252" s="113">
        <f t="shared" ref="L252:M252" si="113">INDEX(LINEST(L226:L247, $C$226:$E$247, TRUE, TRUE), 1, 1)</f>
        <v>-0.52594524918117291</v>
      </c>
      <c r="M252" s="113">
        <f t="shared" si="113"/>
        <v>-0.45196837795933636</v>
      </c>
      <c r="N252" s="113"/>
      <c r="O252" s="113">
        <f t="shared" ref="O252:P252" si="114">INDEX(LINEST(O226:O247, $C$226:$E$247, TRUE, TRUE), 1, 1)</f>
        <v>-0.38934035513776477</v>
      </c>
      <c r="P252" s="113">
        <f t="shared" si="114"/>
        <v>-0.15523502558193719</v>
      </c>
      <c r="Q252" s="113"/>
      <c r="R252" s="113"/>
      <c r="S252" s="113">
        <f t="shared" ref="S252:Y252" si="115">INDEX(LINEST(S226:S247, $C$226:$E$247, TRUE, TRUE), 1, 1)</f>
        <v>-0.29813607126158687</v>
      </c>
      <c r="T252" s="113">
        <f t="shared" si="115"/>
        <v>-0.53172470430178043</v>
      </c>
      <c r="U252" s="113"/>
      <c r="V252" s="113">
        <f t="shared" si="115"/>
        <v>-0.69313015136883271</v>
      </c>
      <c r="W252" s="113">
        <f t="shared" si="115"/>
        <v>0.90458044043965968</v>
      </c>
      <c r="X252" s="113"/>
      <c r="Y252" s="113">
        <f t="shared" si="115"/>
        <v>-0.29283157970807239</v>
      </c>
      <c r="Z252" s="113"/>
      <c r="AA252" s="113"/>
      <c r="AB252" s="113">
        <f t="shared" ref="AB252:CK252" si="116">INDEX(LINEST(AB226:AB247, $C$226:$E$247, TRUE, TRUE), 1, 1)</f>
        <v>-0.32718975039807441</v>
      </c>
      <c r="AC252" s="113"/>
      <c r="AD252" s="113"/>
      <c r="AE252" s="113">
        <f t="shared" si="116"/>
        <v>-0.25668538686354381</v>
      </c>
      <c r="AF252" s="113"/>
      <c r="AG252" s="113"/>
      <c r="AH252" s="113">
        <f t="shared" si="116"/>
        <v>-0.26475232383770525</v>
      </c>
      <c r="AI252" s="113"/>
      <c r="AJ252" s="113"/>
      <c r="AK252" s="113">
        <f t="shared" si="116"/>
        <v>-0.60076080511877261</v>
      </c>
      <c r="AL252" s="113"/>
      <c r="AM252" s="113"/>
      <c r="AN252" s="113">
        <f t="shared" si="116"/>
        <v>-6.0870174844987489E-2</v>
      </c>
      <c r="AO252" s="113">
        <f t="shared" si="116"/>
        <v>3.6065786131642984E-2</v>
      </c>
      <c r="AP252" s="113">
        <f t="shared" si="116"/>
        <v>2.8275387691593361E-2</v>
      </c>
      <c r="AQ252" s="113">
        <f t="shared" si="116"/>
        <v>5.792288825413004E-3</v>
      </c>
      <c r="AR252" s="113">
        <f t="shared" si="116"/>
        <v>-0.2961123563590537</v>
      </c>
      <c r="AS252" s="113">
        <f t="shared" si="116"/>
        <v>1.7312410559460398E-2</v>
      </c>
      <c r="AT252" s="113">
        <f t="shared" si="116"/>
        <v>-0.18985998363708292</v>
      </c>
      <c r="AU252" s="113">
        <f t="shared" si="116"/>
        <v>3.0907619519163328E-2</v>
      </c>
      <c r="AV252" s="113">
        <f t="shared" si="116"/>
        <v>-0.13529071333354079</v>
      </c>
      <c r="AW252" s="113">
        <f t="shared" si="116"/>
        <v>-0.13047434979219852</v>
      </c>
      <c r="AX252" s="113">
        <f t="shared" si="116"/>
        <v>-0.173395352775915</v>
      </c>
      <c r="AY252" s="113">
        <f t="shared" si="116"/>
        <v>-0.10605332223942043</v>
      </c>
      <c r="AZ252" s="113">
        <f t="shared" si="116"/>
        <v>-0.12099992599353657</v>
      </c>
      <c r="BA252" s="113">
        <f t="shared" si="116"/>
        <v>-5.4885536112684659E-2</v>
      </c>
      <c r="BB252" s="113"/>
      <c r="BC252" s="113"/>
      <c r="BD252" s="113"/>
      <c r="BE252" s="113">
        <f t="shared" si="116"/>
        <v>-0.12524806122886042</v>
      </c>
      <c r="BF252" s="113">
        <f t="shared" si="116"/>
        <v>-0.16705470756151697</v>
      </c>
      <c r="BG252" s="113">
        <f t="shared" si="116"/>
        <v>-0.21734239650045326</v>
      </c>
      <c r="BH252" s="113"/>
      <c r="BI252" s="113">
        <f t="shared" si="116"/>
        <v>-0.12965593378689502</v>
      </c>
      <c r="BJ252" s="113">
        <f t="shared" si="116"/>
        <v>-0.186097931332351</v>
      </c>
      <c r="BK252" s="113">
        <f t="shared" si="116"/>
        <v>-0.14661164263259352</v>
      </c>
      <c r="BL252" s="113">
        <f t="shared" si="116"/>
        <v>-0.13465838865577315</v>
      </c>
      <c r="BM252" s="113">
        <f t="shared" si="116"/>
        <v>-5.1969892675729011E-2</v>
      </c>
      <c r="BN252" s="113">
        <f t="shared" si="116"/>
        <v>-1.2113040027809975E-2</v>
      </c>
      <c r="BO252" s="113">
        <f t="shared" si="116"/>
        <v>0.12671170103589291</v>
      </c>
      <c r="BP252" s="113">
        <f t="shared" si="116"/>
        <v>0.10647985564870703</v>
      </c>
      <c r="BQ252" s="113">
        <f t="shared" si="116"/>
        <v>0.11961433623938805</v>
      </c>
      <c r="BR252" s="113">
        <f t="shared" si="116"/>
        <v>7.9764319200299888E-2</v>
      </c>
      <c r="BS252" s="113">
        <f t="shared" si="116"/>
        <v>5.8783304811361355E-2</v>
      </c>
      <c r="BT252" s="113">
        <f t="shared" si="116"/>
        <v>0.16710369617906387</v>
      </c>
      <c r="BU252" s="113">
        <f t="shared" si="116"/>
        <v>-0.11671654053837099</v>
      </c>
      <c r="BV252" s="113">
        <f t="shared" si="116"/>
        <v>3.2396495925914745E-2</v>
      </c>
      <c r="BW252" s="113">
        <f t="shared" si="116"/>
        <v>3.1171743753205791E-2</v>
      </c>
      <c r="BX252" s="113">
        <f t="shared" si="116"/>
        <v>-5.5753044886272612E-2</v>
      </c>
      <c r="BY252" s="113">
        <f t="shared" si="116"/>
        <v>-5.0358659885688098E-3</v>
      </c>
      <c r="BZ252" s="113">
        <f t="shared" si="116"/>
        <v>-1.0838761945327598E-2</v>
      </c>
      <c r="CA252" s="113">
        <f t="shared" si="116"/>
        <v>-7.322508463091619E-2</v>
      </c>
      <c r="CB252" s="113">
        <f t="shared" si="116"/>
        <v>-7.5867308022254984E-2</v>
      </c>
      <c r="CC252" s="113">
        <f t="shared" si="116"/>
        <v>-0.19361804451586667</v>
      </c>
      <c r="CD252" s="113">
        <f t="shared" si="116"/>
        <v>-0.1194288142981676</v>
      </c>
      <c r="CE252" s="113">
        <f t="shared" si="116"/>
        <v>-0.18314987665111712</v>
      </c>
      <c r="CF252" s="113">
        <f t="shared" si="116"/>
        <v>-7.861770491176109E-3</v>
      </c>
      <c r="CG252" s="113"/>
      <c r="CH252" s="113"/>
      <c r="CI252" s="113"/>
      <c r="CJ252" s="113">
        <f t="shared" si="116"/>
        <v>7.5662030381039094E-3</v>
      </c>
      <c r="CK252" s="113">
        <f t="shared" si="116"/>
        <v>-0.38501787572733526</v>
      </c>
      <c r="CL252" s="113"/>
      <c r="CM252" s="113">
        <f t="shared" ref="CM252:DN252" si="117">INDEX(LINEST(CM226:CM247, $C$226:$E$247, TRUE, TRUE), 1, 1)</f>
        <v>-0.38382926648244214</v>
      </c>
      <c r="CN252" s="113"/>
      <c r="CO252" s="113"/>
      <c r="CP252" s="113">
        <f t="shared" si="117"/>
        <v>-0.12037411931014368</v>
      </c>
      <c r="CQ252" s="113"/>
      <c r="CR252" s="113"/>
      <c r="CS252" s="113"/>
      <c r="CT252" s="113"/>
      <c r="CU252" s="113"/>
      <c r="CV252" s="113"/>
      <c r="CW252" s="113"/>
      <c r="CX252" s="113"/>
      <c r="CY252" s="113"/>
      <c r="CZ252" s="113"/>
      <c r="DA252" s="113"/>
      <c r="DB252" s="113"/>
      <c r="DC252" s="113"/>
      <c r="DD252" s="113"/>
      <c r="DE252" s="113"/>
      <c r="DF252" s="113"/>
      <c r="DG252" s="113"/>
      <c r="DH252" s="113"/>
      <c r="DI252" s="113"/>
      <c r="DJ252" s="113"/>
      <c r="DK252" s="113"/>
      <c r="DL252" s="113"/>
      <c r="DM252" s="113">
        <f t="shared" si="117"/>
        <v>-6.3444490888207722E-2</v>
      </c>
      <c r="DN252" s="113">
        <f t="shared" si="117"/>
        <v>1.3337128652770014</v>
      </c>
    </row>
    <row r="253" spans="1:118" s="83" customFormat="1">
      <c r="C253" s="127"/>
      <c r="D253" s="113"/>
      <c r="E253" s="111"/>
      <c r="H253" s="83" t="s">
        <v>222</v>
      </c>
      <c r="I253" s="78">
        <f t="shared" ref="I253" si="118">INDEX(LINEST(I226:I247, $C$226:$E$247, TRUE, TRUE), 3,1)</f>
        <v>0.97579846390914982</v>
      </c>
      <c r="J253" s="78">
        <f t="shared" ref="J253" si="119">INDEX(LINEST(J226:J247, $C$226:$E$247, TRUE, TRUE), 3,1)</f>
        <v>0.96853349402730726</v>
      </c>
      <c r="K253" s="78"/>
      <c r="L253" s="78">
        <f t="shared" ref="L253:M253" si="120">INDEX(LINEST(L226:L247, $C$226:$E$247, TRUE, TRUE), 3,1)</f>
        <v>0.95759544206099712</v>
      </c>
      <c r="M253" s="78">
        <f t="shared" si="120"/>
        <v>0.96144148031049737</v>
      </c>
      <c r="N253" s="78"/>
      <c r="O253" s="78">
        <f t="shared" ref="O253:P253" si="121">INDEX(LINEST(O226:O247, $C$226:$E$247, TRUE, TRUE), 3,1)</f>
        <v>0.9714167841280904</v>
      </c>
      <c r="P253" s="78">
        <f t="shared" si="121"/>
        <v>0.92744431418589157</v>
      </c>
      <c r="Q253" s="78"/>
      <c r="R253" s="78"/>
      <c r="S253" s="78">
        <f t="shared" ref="S253:Y253" si="122">INDEX(LINEST(S226:S247, $C$226:$E$247, TRUE, TRUE), 3,1)</f>
        <v>0.98058424466377336</v>
      </c>
      <c r="T253" s="78">
        <f t="shared" si="122"/>
        <v>0.97198868811194516</v>
      </c>
      <c r="U253" s="78"/>
      <c r="V253" s="78">
        <f t="shared" si="122"/>
        <v>0.95982229382061435</v>
      </c>
      <c r="W253" s="78">
        <f t="shared" si="122"/>
        <v>0.67317110965609717</v>
      </c>
      <c r="X253" s="78"/>
      <c r="Y253" s="78">
        <f t="shared" si="122"/>
        <v>0.95288697628890584</v>
      </c>
      <c r="Z253" s="78"/>
      <c r="AA253" s="78"/>
      <c r="AB253" s="78">
        <f t="shared" ref="AB253:CK253" si="123">INDEX(LINEST(AB226:AB247, $C$226:$E$247, TRUE, TRUE), 3,1)</f>
        <v>0.95802035877558755</v>
      </c>
      <c r="AC253" s="78"/>
      <c r="AD253" s="78"/>
      <c r="AE253" s="78">
        <f t="shared" si="123"/>
        <v>0.9468680478847219</v>
      </c>
      <c r="AF253" s="78"/>
      <c r="AG253" s="78"/>
      <c r="AH253" s="78">
        <f t="shared" si="123"/>
        <v>0.93997757400651305</v>
      </c>
      <c r="AI253" s="78"/>
      <c r="AJ253" s="78"/>
      <c r="AK253" s="78">
        <f t="shared" si="123"/>
        <v>0.87138685912467939</v>
      </c>
      <c r="AL253" s="78"/>
      <c r="AM253" s="78"/>
      <c r="AN253" s="78">
        <f t="shared" si="123"/>
        <v>0.88727659196762021</v>
      </c>
      <c r="AO253" s="78">
        <f t="shared" si="123"/>
        <v>0.90577648378952913</v>
      </c>
      <c r="AP253" s="78">
        <f t="shared" si="123"/>
        <v>0.98967244838639934</v>
      </c>
      <c r="AQ253" s="78">
        <f t="shared" si="123"/>
        <v>0.99400734065077379</v>
      </c>
      <c r="AR253" s="78">
        <f t="shared" si="123"/>
        <v>0.98278312640107957</v>
      </c>
      <c r="AS253" s="78">
        <f t="shared" si="123"/>
        <v>0.9913872602708661</v>
      </c>
      <c r="AT253" s="78">
        <f t="shared" si="123"/>
        <v>0.93835925688407484</v>
      </c>
      <c r="AU253" s="78">
        <f t="shared" si="123"/>
        <v>0.98987737762250627</v>
      </c>
      <c r="AV253" s="78">
        <f t="shared" si="123"/>
        <v>0.96053022646873421</v>
      </c>
      <c r="AW253" s="78">
        <f t="shared" si="123"/>
        <v>0.98860814426349275</v>
      </c>
      <c r="AX253" s="78">
        <f t="shared" si="123"/>
        <v>0.96440739220201499</v>
      </c>
      <c r="AY253" s="78">
        <f t="shared" si="123"/>
        <v>0.97948107123591299</v>
      </c>
      <c r="AZ253" s="78">
        <f t="shared" si="123"/>
        <v>0.97303751230555047</v>
      </c>
      <c r="BA253" s="78">
        <f t="shared" si="123"/>
        <v>0.94962819456906633</v>
      </c>
      <c r="BB253" s="78"/>
      <c r="BC253" s="78"/>
      <c r="BD253" s="78"/>
      <c r="BE253" s="78">
        <f t="shared" si="123"/>
        <v>0.95894761616533764</v>
      </c>
      <c r="BF253" s="78">
        <f t="shared" si="123"/>
        <v>0.91335864495720398</v>
      </c>
      <c r="BG253" s="78">
        <f t="shared" si="123"/>
        <v>0.87617868535984911</v>
      </c>
      <c r="BH253" s="78"/>
      <c r="BI253" s="78">
        <f t="shared" si="123"/>
        <v>0.98403353075595368</v>
      </c>
      <c r="BJ253" s="78">
        <f t="shared" si="123"/>
        <v>0.9690353154161242</v>
      </c>
      <c r="BK253" s="78">
        <f t="shared" si="123"/>
        <v>0.99160521774536581</v>
      </c>
      <c r="BL253" s="78">
        <f t="shared" si="123"/>
        <v>0.98992267135659151</v>
      </c>
      <c r="BM253" s="78">
        <f t="shared" si="123"/>
        <v>0.9921074982521354</v>
      </c>
      <c r="BN253" s="78">
        <f t="shared" si="123"/>
        <v>0.9886196840396636</v>
      </c>
      <c r="BO253" s="78">
        <f t="shared" si="123"/>
        <v>0.96981508247828108</v>
      </c>
      <c r="BP253" s="78">
        <f t="shared" si="123"/>
        <v>0.96816326808249231</v>
      </c>
      <c r="BQ253" s="78">
        <f t="shared" si="123"/>
        <v>0.98489442322314824</v>
      </c>
      <c r="BR253" s="78">
        <f t="shared" si="123"/>
        <v>0.99013017415469817</v>
      </c>
      <c r="BS253" s="78">
        <f t="shared" si="123"/>
        <v>0.99395266462266418</v>
      </c>
      <c r="BT253" s="78">
        <f t="shared" si="123"/>
        <v>0.98934717498216274</v>
      </c>
      <c r="BU253" s="78">
        <f t="shared" si="123"/>
        <v>0.98939249824068598</v>
      </c>
      <c r="BV253" s="78">
        <f t="shared" si="123"/>
        <v>0.98411758076758604</v>
      </c>
      <c r="BW253" s="78">
        <f t="shared" si="123"/>
        <v>0.98828963812848791</v>
      </c>
      <c r="BX253" s="78">
        <f t="shared" si="123"/>
        <v>0.96714460919185852</v>
      </c>
      <c r="BY253" s="78">
        <f t="shared" si="123"/>
        <v>0.93833965157939991</v>
      </c>
      <c r="BZ253" s="78">
        <f t="shared" si="123"/>
        <v>0.95643177160788373</v>
      </c>
      <c r="CA253" s="78">
        <f t="shared" si="123"/>
        <v>0.98765524807504923</v>
      </c>
      <c r="CB253" s="78">
        <f t="shared" si="123"/>
        <v>0.99371477021458232</v>
      </c>
      <c r="CC253" s="78">
        <f t="shared" si="123"/>
        <v>0.94893345182407907</v>
      </c>
      <c r="CD253" s="78">
        <f t="shared" si="123"/>
        <v>0.9809760420804039</v>
      </c>
      <c r="CE253" s="78">
        <f t="shared" si="123"/>
        <v>0.79926356867534476</v>
      </c>
      <c r="CF253" s="78">
        <f t="shared" si="123"/>
        <v>0.94007366221350686</v>
      </c>
      <c r="CG253" s="78"/>
      <c r="CH253" s="78"/>
      <c r="CI253" s="78"/>
      <c r="CJ253" s="78">
        <f t="shared" si="123"/>
        <v>0.82067759398685936</v>
      </c>
      <c r="CK253" s="78">
        <f t="shared" si="123"/>
        <v>0.83745090776868447</v>
      </c>
      <c r="CL253" s="78"/>
      <c r="CM253" s="78">
        <f t="shared" ref="CM253:DN253" si="124">INDEX(LINEST(CM226:CM247, $C$226:$E$247, TRUE, TRUE), 3,1)</f>
        <v>0.96407450790430615</v>
      </c>
      <c r="CN253" s="78"/>
      <c r="CO253" s="78"/>
      <c r="CP253" s="78">
        <f t="shared" si="124"/>
        <v>0.97755914991632953</v>
      </c>
      <c r="CQ253" s="78"/>
      <c r="CR253" s="78"/>
      <c r="CS253" s="78"/>
      <c r="CT253" s="78"/>
      <c r="CU253" s="78"/>
      <c r="CV253" s="78"/>
      <c r="CW253" s="78"/>
      <c r="CX253" s="78"/>
      <c r="CY253" s="78"/>
      <c r="CZ253" s="78"/>
      <c r="DA253" s="78"/>
      <c r="DB253" s="78"/>
      <c r="DC253" s="78"/>
      <c r="DD253" s="78"/>
      <c r="DE253" s="78"/>
      <c r="DF253" s="78"/>
      <c r="DG253" s="78"/>
      <c r="DH253" s="78"/>
      <c r="DI253" s="78"/>
      <c r="DJ253" s="78"/>
      <c r="DK253" s="78"/>
      <c r="DL253" s="78"/>
      <c r="DM253" s="78">
        <f t="shared" si="124"/>
        <v>0.96808298404520698</v>
      </c>
      <c r="DN253" s="78">
        <f t="shared" si="124"/>
        <v>0.8654191521313177</v>
      </c>
    </row>
    <row r="254" spans="1:118" s="83" customFormat="1">
      <c r="C254" s="127"/>
      <c r="D254" s="113"/>
      <c r="E254" s="111"/>
      <c r="H254" s="83" t="s">
        <v>256</v>
      </c>
      <c r="I254" s="129">
        <f t="shared" ref="I254" si="125">I249+(I250*$C$247) + (I251*$D$247) + (I252*$E$247)</f>
        <v>23.387014364448873</v>
      </c>
      <c r="J254" s="129">
        <f t="shared" ref="J254" si="126">J249+(J250*$C$247) + (J251*$D$247) + (J252*$E$247)</f>
        <v>23.098916595137325</v>
      </c>
      <c r="K254" s="129"/>
      <c r="L254" s="129">
        <f t="shared" ref="L254:M254" si="127">L249+(L250*$C$247) + (L251*$D$247) + (L252*$E$247)</f>
        <v>24.504526854892902</v>
      </c>
      <c r="M254" s="129">
        <f t="shared" si="127"/>
        <v>22.993339861305572</v>
      </c>
      <c r="N254" s="129"/>
      <c r="O254" s="129">
        <f t="shared" ref="O254:P254" si="128">O249+(O250*$C$247) + (O251*$D$247) + (O252*$E$247)</f>
        <v>27.764250862928748</v>
      </c>
      <c r="P254" s="129">
        <f t="shared" si="128"/>
        <v>23.512636258891462</v>
      </c>
      <c r="Q254" s="129"/>
      <c r="R254" s="129"/>
      <c r="S254" s="129">
        <f t="shared" ref="S254:Y254" si="129">S249+(S250*$C$247) + (S251*$D$247) + (S252*$E$247)</f>
        <v>27.017340502287084</v>
      </c>
      <c r="T254" s="129">
        <f t="shared" si="129"/>
        <v>23.073530442653919</v>
      </c>
      <c r="U254" s="129"/>
      <c r="V254" s="129">
        <f t="shared" si="129"/>
        <v>36.884559008794895</v>
      </c>
      <c r="W254" s="129">
        <f t="shared" si="129"/>
        <v>6.0700469197831808</v>
      </c>
      <c r="X254" s="129"/>
      <c r="Y254" s="129">
        <f t="shared" si="129"/>
        <v>20.980785675396305</v>
      </c>
      <c r="Z254" s="129"/>
      <c r="AA254" s="129"/>
      <c r="AB254" s="129">
        <f t="shared" ref="AB254:CK254" si="130">AB249+(AB250*$C$247) + (AB251*$D$247) + (AB252*$E$247)</f>
        <v>21.227784179372748</v>
      </c>
      <c r="AC254" s="129"/>
      <c r="AD254" s="129"/>
      <c r="AE254" s="129">
        <f t="shared" si="130"/>
        <v>18.093758816352874</v>
      </c>
      <c r="AF254" s="129"/>
      <c r="AG254" s="129"/>
      <c r="AH254" s="129">
        <f t="shared" si="130"/>
        <v>19.664788691758645</v>
      </c>
      <c r="AI254" s="129"/>
      <c r="AJ254" s="129"/>
      <c r="AK254" s="129">
        <f t="shared" si="130"/>
        <v>35.171785065532049</v>
      </c>
      <c r="AL254" s="129"/>
      <c r="AM254" s="129"/>
      <c r="AN254" s="129">
        <f t="shared" si="130"/>
        <v>9.6648473631486809</v>
      </c>
      <c r="AO254" s="129">
        <f t="shared" si="130"/>
        <v>8.4485529229956597</v>
      </c>
      <c r="AP254" s="129">
        <f t="shared" si="130"/>
        <v>5.4052254278638046</v>
      </c>
      <c r="AQ254" s="129">
        <f t="shared" si="130"/>
        <v>5.61756127621027</v>
      </c>
      <c r="AR254" s="129">
        <f t="shared" si="130"/>
        <v>14.654650906199549</v>
      </c>
      <c r="AS254" s="129">
        <f t="shared" si="130"/>
        <v>5.570746427614214</v>
      </c>
      <c r="AT254" s="129">
        <f t="shared" si="130"/>
        <v>7.8668605307336179</v>
      </c>
      <c r="AU254" s="129">
        <f t="shared" si="130"/>
        <v>5.5602698619960833</v>
      </c>
      <c r="AV254" s="129">
        <f t="shared" si="130"/>
        <v>7.7460079240145774</v>
      </c>
      <c r="AW254" s="129">
        <f t="shared" si="130"/>
        <v>11.87945791545053</v>
      </c>
      <c r="AX254" s="129">
        <f t="shared" si="130"/>
        <v>11.8102234011522</v>
      </c>
      <c r="AY254" s="129">
        <f t="shared" si="130"/>
        <v>12.080127335779878</v>
      </c>
      <c r="AZ254" s="129">
        <f t="shared" si="130"/>
        <v>13.310017886838949</v>
      </c>
      <c r="BA254" s="129">
        <f t="shared" si="130"/>
        <v>13.8627365139143</v>
      </c>
      <c r="BB254" s="129"/>
      <c r="BC254" s="129"/>
      <c r="BD254" s="129"/>
      <c r="BE254" s="129">
        <f t="shared" si="130"/>
        <v>8.5046537205016932</v>
      </c>
      <c r="BF254" s="129">
        <f t="shared" si="130"/>
        <v>8.7655691864471805</v>
      </c>
      <c r="BG254" s="129">
        <f t="shared" si="130"/>
        <v>16.493563603551422</v>
      </c>
      <c r="BH254" s="129"/>
      <c r="BI254" s="129">
        <f t="shared" si="130"/>
        <v>11.390654996948058</v>
      </c>
      <c r="BJ254" s="129">
        <f t="shared" si="130"/>
        <v>10.510573480608286</v>
      </c>
      <c r="BK254" s="129">
        <f t="shared" si="130"/>
        <v>14.025875914875201</v>
      </c>
      <c r="BL254" s="129">
        <f t="shared" si="130"/>
        <v>16.14211958860659</v>
      </c>
      <c r="BM254" s="129">
        <f t="shared" si="130"/>
        <v>16.035508434046662</v>
      </c>
      <c r="BN254" s="129">
        <f t="shared" si="130"/>
        <v>15.844603624504153</v>
      </c>
      <c r="BO254" s="129">
        <f t="shared" si="130"/>
        <v>14.284003472641018</v>
      </c>
      <c r="BP254" s="129">
        <f t="shared" si="130"/>
        <v>14.812772181240575</v>
      </c>
      <c r="BQ254" s="129">
        <f t="shared" si="130"/>
        <v>15.562200506880288</v>
      </c>
      <c r="BR254" s="129">
        <f t="shared" si="130"/>
        <v>16.47141124728833</v>
      </c>
      <c r="BS254" s="129">
        <f t="shared" si="130"/>
        <v>16.697859857140514</v>
      </c>
      <c r="BT254" s="129">
        <f t="shared" si="130"/>
        <v>16.085162570356431</v>
      </c>
      <c r="BU254" s="129">
        <f t="shared" si="130"/>
        <v>13.5474337043905</v>
      </c>
      <c r="BV254" s="129">
        <f t="shared" si="130"/>
        <v>15.320974107451917</v>
      </c>
      <c r="BW254" s="129">
        <f t="shared" si="130"/>
        <v>13.530774698368603</v>
      </c>
      <c r="BX254" s="129">
        <f t="shared" si="130"/>
        <v>4.5391348853193989</v>
      </c>
      <c r="BY254" s="129">
        <f t="shared" si="130"/>
        <v>0.99094808887600827</v>
      </c>
      <c r="BZ254" s="129">
        <f t="shared" si="130"/>
        <v>1.0135686494581897</v>
      </c>
      <c r="CA254" s="129">
        <f t="shared" si="130"/>
        <v>11.824263802907836</v>
      </c>
      <c r="CB254" s="129">
        <f t="shared" si="130"/>
        <v>11.928879259561683</v>
      </c>
      <c r="CC254" s="129">
        <f t="shared" si="130"/>
        <v>13.28858479454118</v>
      </c>
      <c r="CD254" s="129">
        <f t="shared" si="130"/>
        <v>13.649746714475185</v>
      </c>
      <c r="CE254" s="129">
        <f t="shared" si="130"/>
        <v>13.941350919427066</v>
      </c>
      <c r="CF254" s="129">
        <f t="shared" si="130"/>
        <v>0.92277413791767415</v>
      </c>
      <c r="CG254" s="129"/>
      <c r="CH254" s="129"/>
      <c r="CI254" s="129"/>
      <c r="CJ254" s="129">
        <f t="shared" si="130"/>
        <v>3.7108685148435754</v>
      </c>
      <c r="CK254" s="129">
        <f t="shared" si="130"/>
        <v>10.953632110222088</v>
      </c>
      <c r="CL254" s="129"/>
      <c r="CM254" s="129">
        <f t="shared" ref="CM254:DN254" si="131">CM249+(CM250*$C$247) + (CM251*$D$247) + (CM252*$E$247)</f>
        <v>23.255272441858551</v>
      </c>
      <c r="CN254" s="129"/>
      <c r="CO254" s="129"/>
      <c r="CP254" s="129">
        <f t="shared" si="131"/>
        <v>8.7249993113842379</v>
      </c>
      <c r="CQ254" s="129"/>
      <c r="CR254" s="129"/>
      <c r="CS254" s="129"/>
      <c r="CT254" s="129"/>
      <c r="CU254" s="129"/>
      <c r="CV254" s="129"/>
      <c r="CW254" s="129"/>
      <c r="CX254" s="129"/>
      <c r="CY254" s="129"/>
      <c r="CZ254" s="129"/>
      <c r="DA254" s="129"/>
      <c r="DB254" s="129"/>
      <c r="DC254" s="129"/>
      <c r="DD254" s="129"/>
      <c r="DE254" s="129"/>
      <c r="DF254" s="129"/>
      <c r="DG254" s="129"/>
      <c r="DH254" s="129"/>
      <c r="DI254" s="129"/>
      <c r="DJ254" s="129"/>
      <c r="DK254" s="129"/>
      <c r="DL254" s="129"/>
      <c r="DM254" s="129">
        <f t="shared" si="131"/>
        <v>12.347901156218711</v>
      </c>
      <c r="DN254" s="129">
        <f t="shared" si="131"/>
        <v>68.587648683681891</v>
      </c>
    </row>
    <row r="255" spans="1:118" s="83" customFormat="1">
      <c r="C255" s="127"/>
      <c r="D255" s="113"/>
      <c r="E255" s="111"/>
      <c r="I255" s="78"/>
      <c r="J255" s="78"/>
      <c r="K255" s="78"/>
      <c r="L255" s="78"/>
      <c r="M255" s="78"/>
      <c r="N255" s="78"/>
      <c r="O255" s="78"/>
      <c r="P255" s="78"/>
      <c r="Q255" s="78"/>
      <c r="R255" s="78"/>
      <c r="S255" s="78"/>
      <c r="T255" s="78"/>
      <c r="U255" s="78"/>
      <c r="V255" s="78"/>
      <c r="W255" s="78"/>
      <c r="X255" s="78"/>
      <c r="Y255" s="78"/>
      <c r="Z255" s="78"/>
      <c r="AA255" s="78"/>
      <c r="AB255" s="78"/>
      <c r="AC255" s="78"/>
      <c r="AD255" s="78"/>
      <c r="AE255" s="78"/>
      <c r="AF255" s="78"/>
      <c r="AG255" s="78"/>
      <c r="AH255" s="78"/>
      <c r="AI255" s="78"/>
      <c r="AJ255" s="78"/>
      <c r="AK255" s="78"/>
      <c r="AL255" s="78"/>
      <c r="AM255" s="78"/>
      <c r="AN255" s="78"/>
      <c r="AO255" s="78"/>
      <c r="AP255" s="78"/>
      <c r="AQ255" s="78"/>
      <c r="AR255" s="78"/>
      <c r="AS255" s="78"/>
      <c r="AT255" s="78"/>
      <c r="AU255" s="78"/>
      <c r="AV255" s="78"/>
      <c r="AW255" s="78"/>
      <c r="AX255" s="78"/>
      <c r="AY255" s="78"/>
      <c r="AZ255" s="78"/>
      <c r="BA255" s="78"/>
      <c r="BB255" s="78"/>
      <c r="BC255" s="78"/>
      <c r="BD255" s="78"/>
      <c r="BE255" s="78"/>
      <c r="BF255" s="78"/>
      <c r="BG255" s="78"/>
      <c r="BH255" s="78"/>
      <c r="BI255" s="78"/>
      <c r="BJ255" s="78"/>
      <c r="BK255" s="78"/>
      <c r="BL255" s="78"/>
      <c r="BM255" s="78"/>
      <c r="BN255" s="78"/>
      <c r="BO255" s="78"/>
      <c r="BP255" s="78"/>
      <c r="BQ255" s="78"/>
      <c r="BR255" s="78"/>
      <c r="BS255" s="78"/>
      <c r="BT255" s="78"/>
      <c r="BU255" s="78"/>
      <c r="BV255" s="78"/>
      <c r="BW255" s="78"/>
      <c r="BX255" s="78"/>
      <c r="BY255" s="78"/>
      <c r="BZ255" s="78"/>
      <c r="CA255" s="78"/>
      <c r="CB255" s="78"/>
      <c r="CC255" s="78"/>
      <c r="CD255" s="78"/>
      <c r="CE255" s="78"/>
      <c r="CF255" s="78"/>
      <c r="CG255" s="78"/>
      <c r="CH255" s="78"/>
      <c r="CI255" s="78"/>
      <c r="CJ255" s="78"/>
      <c r="CK255" s="78"/>
      <c r="CL255" s="78"/>
      <c r="CM255" s="78"/>
      <c r="CN255" s="78"/>
      <c r="CO255" s="78"/>
      <c r="CP255" s="78"/>
      <c r="CQ255" s="78"/>
      <c r="CR255" s="78"/>
      <c r="CS255" s="78"/>
      <c r="CT255" s="78"/>
      <c r="CU255" s="78"/>
      <c r="CV255" s="78"/>
      <c r="CW255" s="78"/>
      <c r="CX255" s="78"/>
      <c r="CY255" s="78"/>
      <c r="CZ255" s="78"/>
      <c r="DA255" s="78"/>
      <c r="DB255" s="78"/>
      <c r="DC255" s="78"/>
      <c r="DD255" s="78"/>
      <c r="DE255" s="78"/>
      <c r="DF255" s="78"/>
      <c r="DG255" s="78"/>
      <c r="DH255" s="78"/>
      <c r="DI255" s="78"/>
      <c r="DJ255" s="78"/>
      <c r="DK255" s="78"/>
      <c r="DL255" s="78"/>
      <c r="DM255" s="78"/>
      <c r="DN255" s="78"/>
    </row>
    <row r="256" spans="1:118" s="83" customFormat="1">
      <c r="C256" s="127"/>
      <c r="D256" s="113"/>
      <c r="E256" s="111"/>
      <c r="G256" s="128" t="s">
        <v>257</v>
      </c>
      <c r="H256" s="83" t="s">
        <v>217</v>
      </c>
      <c r="I256" s="113">
        <f>INDEX(LINEST(I236:I247, $C$236:$E$247, TRUE, TRUE), 1, 4)</f>
        <v>1920.9142399501866</v>
      </c>
      <c r="J256" s="113">
        <f t="shared" ref="J256:Y256" si="132">INDEX(LINEST(J236:J247, $C$236:$E$247, TRUE, TRUE), 1, 4)</f>
        <v>1580.9084421067741</v>
      </c>
      <c r="K256" s="113">
        <f>K247</f>
        <v>21</v>
      </c>
      <c r="L256" s="113">
        <f t="shared" si="132"/>
        <v>1863.3939478146974</v>
      </c>
      <c r="M256" s="113">
        <f t="shared" si="132"/>
        <v>1705.605783434492</v>
      </c>
      <c r="N256" s="113">
        <f>N247</f>
        <v>41</v>
      </c>
      <c r="O256" s="113">
        <f t="shared" si="132"/>
        <v>2188.3453652569178</v>
      </c>
      <c r="P256" s="113">
        <f t="shared" si="132"/>
        <v>1093.7679385397412</v>
      </c>
      <c r="Q256" s="113">
        <f>Q247</f>
        <v>80</v>
      </c>
      <c r="R256" s="113"/>
      <c r="S256" s="113">
        <f t="shared" si="132"/>
        <v>1552.5251159127276</v>
      </c>
      <c r="T256" s="113">
        <f t="shared" si="132"/>
        <v>961.70299708059724</v>
      </c>
      <c r="U256" s="113">
        <f>U247</f>
        <v>28</v>
      </c>
      <c r="V256" s="113">
        <f t="shared" si="132"/>
        <v>-427.27467496708584</v>
      </c>
      <c r="W256" s="113">
        <f>W247</f>
        <v>0</v>
      </c>
      <c r="X256" s="113">
        <f>X247</f>
        <v>0</v>
      </c>
      <c r="Y256" s="113">
        <f t="shared" si="132"/>
        <v>996.5470162501025</v>
      </c>
      <c r="Z256" s="113"/>
      <c r="AA256" s="113"/>
      <c r="AB256" s="113">
        <f t="shared" ref="AB256:CK256" si="133">INDEX(LINEST(AB236:AB247, $C$236:$E$247, TRUE, TRUE), 1, 4)</f>
        <v>754.98830015973385</v>
      </c>
      <c r="AC256" s="113"/>
      <c r="AD256" s="113"/>
      <c r="AE256" s="113">
        <f t="shared" si="133"/>
        <v>1006.4739744719695</v>
      </c>
      <c r="AF256" s="113"/>
      <c r="AG256" s="113"/>
      <c r="AH256" s="113">
        <f t="shared" si="133"/>
        <v>621.64151238755687</v>
      </c>
      <c r="AI256" s="113"/>
      <c r="AJ256" s="113"/>
      <c r="AK256" s="113">
        <f t="shared" si="133"/>
        <v>-3757.8868776548275</v>
      </c>
      <c r="AL256" s="113"/>
      <c r="AM256" s="113"/>
      <c r="AN256" s="113">
        <f t="shared" si="133"/>
        <v>882.68458622480443</v>
      </c>
      <c r="AO256" s="113">
        <f t="shared" si="133"/>
        <v>483.48983304258206</v>
      </c>
      <c r="AP256" s="113">
        <f t="shared" si="133"/>
        <v>-16.83428333035647</v>
      </c>
      <c r="AQ256" s="113">
        <f t="shared" si="133"/>
        <v>-16.241588941524235</v>
      </c>
      <c r="AR256" s="113">
        <f t="shared" si="133"/>
        <v>245.43734972541478</v>
      </c>
      <c r="AS256" s="113">
        <f t="shared" si="133"/>
        <v>-70.626698330865807</v>
      </c>
      <c r="AT256" s="113">
        <f t="shared" si="133"/>
        <v>806.52191067332342</v>
      </c>
      <c r="AU256" s="113">
        <f t="shared" si="133"/>
        <v>-80.576510978137733</v>
      </c>
      <c r="AV256" s="113">
        <f t="shared" si="133"/>
        <v>392.78139661048829</v>
      </c>
      <c r="AW256" s="113">
        <f t="shared" si="133"/>
        <v>70.172262415599391</v>
      </c>
      <c r="AX256" s="113">
        <f t="shared" si="133"/>
        <v>154.98858912709341</v>
      </c>
      <c r="AY256" s="113">
        <f t="shared" si="133"/>
        <v>-121.48186351606365</v>
      </c>
      <c r="AZ256" s="113">
        <f t="shared" si="133"/>
        <v>-56.767655605495982</v>
      </c>
      <c r="BA256" s="113">
        <f t="shared" si="133"/>
        <v>1195.1203534163906</v>
      </c>
      <c r="BB256" s="146">
        <f>BB247</f>
        <v>17.07</v>
      </c>
      <c r="BC256" s="146">
        <f t="shared" ref="BC256:BD256" si="134">BC247</f>
        <v>13.33</v>
      </c>
      <c r="BD256" s="146">
        <f t="shared" si="134"/>
        <v>18.239999999999998</v>
      </c>
      <c r="BE256" s="113">
        <f t="shared" si="133"/>
        <v>130.16949493274564</v>
      </c>
      <c r="BF256" s="113">
        <f t="shared" si="133"/>
        <v>1186.9605252905278</v>
      </c>
      <c r="BG256" s="113">
        <f t="shared" si="133"/>
        <v>-622.97148493132011</v>
      </c>
      <c r="BH256" s="113"/>
      <c r="BI256" s="113">
        <f t="shared" si="133"/>
        <v>33.518650166677382</v>
      </c>
      <c r="BJ256" s="113">
        <f t="shared" si="133"/>
        <v>126.32785532908665</v>
      </c>
      <c r="BK256" s="113">
        <f t="shared" si="133"/>
        <v>-4.0298428401689748</v>
      </c>
      <c r="BL256" s="113">
        <f t="shared" si="133"/>
        <v>-179.39867380759358</v>
      </c>
      <c r="BM256" s="113">
        <f t="shared" si="133"/>
        <v>-306.56190120624285</v>
      </c>
      <c r="BN256" s="113">
        <f t="shared" si="133"/>
        <v>-65.702640227093198</v>
      </c>
      <c r="BO256" s="113">
        <f t="shared" si="133"/>
        <v>-473.73079185019435</v>
      </c>
      <c r="BP256" s="113">
        <f t="shared" si="133"/>
        <v>-779.66595324161574</v>
      </c>
      <c r="BQ256" s="113">
        <f t="shared" si="133"/>
        <v>90.844603701538901</v>
      </c>
      <c r="BR256" s="113">
        <f t="shared" si="133"/>
        <v>-77.109023395441042</v>
      </c>
      <c r="BS256" s="113">
        <f t="shared" si="133"/>
        <v>73.767971627801785</v>
      </c>
      <c r="BT256" s="113">
        <f t="shared" si="133"/>
        <v>76.375261439839576</v>
      </c>
      <c r="BU256" s="113">
        <f t="shared" si="133"/>
        <v>68.750004895834223</v>
      </c>
      <c r="BV256" s="113">
        <f t="shared" si="133"/>
        <v>246.58948323034517</v>
      </c>
      <c r="BW256" s="113">
        <f t="shared" si="133"/>
        <v>400.5676466348346</v>
      </c>
      <c r="BX256" s="113">
        <f t="shared" si="133"/>
        <v>193.25214642624039</v>
      </c>
      <c r="BY256" s="113">
        <f t="shared" si="133"/>
        <v>63.739549082648374</v>
      </c>
      <c r="BZ256" s="113">
        <f t="shared" si="133"/>
        <v>84.559054058564755</v>
      </c>
      <c r="CA256" s="113">
        <f t="shared" si="133"/>
        <v>52.183126666924444</v>
      </c>
      <c r="CB256" s="113">
        <f t="shared" si="133"/>
        <v>182.85220130312337</v>
      </c>
      <c r="CC256" s="113">
        <f t="shared" si="133"/>
        <v>-112.68872037371854</v>
      </c>
      <c r="CD256" s="113">
        <f t="shared" si="133"/>
        <v>164.44340968266638</v>
      </c>
      <c r="CE256" s="113">
        <f t="shared" si="133"/>
        <v>22.504407730307094</v>
      </c>
      <c r="CF256" s="113">
        <f t="shared" si="133"/>
        <v>15.822951235353429</v>
      </c>
      <c r="CG256" s="113"/>
      <c r="CH256" s="113"/>
      <c r="CI256" s="113"/>
      <c r="CJ256" s="113">
        <f t="shared" si="133"/>
        <v>540.10082665213167</v>
      </c>
      <c r="CK256" s="113">
        <f t="shared" si="133"/>
        <v>-308.10972532012642</v>
      </c>
      <c r="CL256" s="113"/>
      <c r="CM256" s="113">
        <f t="shared" ref="CM256:DN256" si="135">INDEX(LINEST(CM236:CM247, $C$236:$E$247, TRUE, TRUE), 1, 4)</f>
        <v>79.238938480620732</v>
      </c>
      <c r="CN256" s="113"/>
      <c r="CO256" s="113"/>
      <c r="CP256" s="113">
        <f t="shared" si="135"/>
        <v>11.133118891841002</v>
      </c>
      <c r="CQ256" s="113"/>
      <c r="CR256" s="113"/>
      <c r="CS256" s="113"/>
      <c r="CT256" s="113"/>
      <c r="CU256" s="113"/>
      <c r="CV256" s="113"/>
      <c r="CW256" s="113"/>
      <c r="CX256" s="113"/>
      <c r="CY256" s="113"/>
      <c r="CZ256" s="113"/>
      <c r="DA256" s="113"/>
      <c r="DB256" s="113"/>
      <c r="DC256" s="113"/>
      <c r="DD256" s="113"/>
      <c r="DE256" s="113"/>
      <c r="DF256" s="113"/>
      <c r="DG256" s="113"/>
      <c r="DH256" s="113"/>
      <c r="DI256" s="113"/>
      <c r="DJ256" s="113"/>
      <c r="DK256" s="113"/>
      <c r="DL256" s="113"/>
      <c r="DM256" s="113">
        <f t="shared" si="135"/>
        <v>327.38441179196855</v>
      </c>
      <c r="DN256" s="113">
        <f t="shared" si="135"/>
        <v>-8807.6703609311826</v>
      </c>
    </row>
    <row r="257" spans="3:118" s="83" customFormat="1">
      <c r="C257" s="127"/>
      <c r="D257" s="113"/>
      <c r="E257" s="111"/>
      <c r="H257" s="83" t="s">
        <v>218</v>
      </c>
      <c r="I257" s="113">
        <f>INDEX(LINEST(I236:I247, $C$236:$E$247, TRUE, TRUE), 1, 3)</f>
        <v>0.40576712164017198</v>
      </c>
      <c r="J257" s="113">
        <f t="shared" ref="J257:Y257" si="136">INDEX(LINEST(J236:J247, $C$236:$E$247, TRUE, TRUE), 1, 3)</f>
        <v>0.37504750245640978</v>
      </c>
      <c r="K257" s="113">
        <v>0</v>
      </c>
      <c r="L257" s="113">
        <f t="shared" si="136"/>
        <v>0.40275522888316595</v>
      </c>
      <c r="M257" s="113">
        <f t="shared" si="136"/>
        <v>0.38648056115615559</v>
      </c>
      <c r="N257" s="113">
        <v>0</v>
      </c>
      <c r="O257" s="113">
        <f t="shared" si="136"/>
        <v>0.4074104417158409</v>
      </c>
      <c r="P257" s="113">
        <f t="shared" si="136"/>
        <v>0.3170993140120128</v>
      </c>
      <c r="Q257" s="113">
        <v>0</v>
      </c>
      <c r="R257" s="113"/>
      <c r="S257" s="113">
        <f t="shared" si="136"/>
        <v>0.31345291135333447</v>
      </c>
      <c r="T257" s="113">
        <f t="shared" si="136"/>
        <v>0.29731585715704745</v>
      </c>
      <c r="U257" s="113">
        <v>0</v>
      </c>
      <c r="V257" s="113">
        <f t="shared" si="136"/>
        <v>0.3312866400069821</v>
      </c>
      <c r="W257" s="113">
        <v>0</v>
      </c>
      <c r="X257" s="113">
        <v>0</v>
      </c>
      <c r="Y257" s="113">
        <f t="shared" si="136"/>
        <v>0.26413362448434496</v>
      </c>
      <c r="Z257" s="113"/>
      <c r="AA257" s="113"/>
      <c r="AB257" s="113">
        <f t="shared" ref="AB257:CK257" si="137">INDEX(LINEST(AB236:AB247, $C$236:$E$247, TRUE, TRUE), 1, 3)</f>
        <v>0.24523896236153356</v>
      </c>
      <c r="AC257" s="113"/>
      <c r="AD257" s="113"/>
      <c r="AE257" s="113">
        <f t="shared" si="137"/>
        <v>0.22806419230028277</v>
      </c>
      <c r="AF257" s="113"/>
      <c r="AG257" s="113"/>
      <c r="AH257" s="113">
        <f t="shared" si="137"/>
        <v>0.20600638156687509</v>
      </c>
      <c r="AI257" s="113"/>
      <c r="AJ257" s="113"/>
      <c r="AK257" s="113">
        <f t="shared" si="137"/>
        <v>-0.20184283870229344</v>
      </c>
      <c r="AL257" s="113"/>
      <c r="AM257" s="113"/>
      <c r="AN257" s="113">
        <f t="shared" si="137"/>
        <v>0.16393043371686325</v>
      </c>
      <c r="AO257" s="113">
        <f t="shared" si="137"/>
        <v>9.4118278359041324E-2</v>
      </c>
      <c r="AP257" s="113">
        <f t="shared" si="137"/>
        <v>2.9073971336868051E-2</v>
      </c>
      <c r="AQ257" s="113">
        <f t="shared" si="137"/>
        <v>3.111782193774815E-2</v>
      </c>
      <c r="AR257" s="113">
        <f t="shared" si="137"/>
        <v>0.20034745340727853</v>
      </c>
      <c r="AS257" s="113">
        <f t="shared" si="137"/>
        <v>2.1629850644734369E-2</v>
      </c>
      <c r="AT257" s="113">
        <f t="shared" si="137"/>
        <v>0.1688857421318492</v>
      </c>
      <c r="AU257" s="113">
        <f t="shared" si="137"/>
        <v>1.8861735460090276E-2</v>
      </c>
      <c r="AV257" s="113">
        <f t="shared" si="137"/>
        <v>0.11102702293577615</v>
      </c>
      <c r="AW257" s="113">
        <f t="shared" si="137"/>
        <v>0.11260676634481311</v>
      </c>
      <c r="AX257" s="113">
        <f t="shared" si="137"/>
        <v>0.12408199078660975</v>
      </c>
      <c r="AY257" s="113">
        <f t="shared" si="137"/>
        <v>8.4290522424221248E-2</v>
      </c>
      <c r="AZ257" s="113">
        <f t="shared" si="137"/>
        <v>9.6681815795532935E-2</v>
      </c>
      <c r="BA257" s="113">
        <f t="shared" si="137"/>
        <v>0.20397892329079229</v>
      </c>
      <c r="BB257" s="146">
        <v>0</v>
      </c>
      <c r="BC257" s="146">
        <v>0</v>
      </c>
      <c r="BD257" s="146">
        <v>0</v>
      </c>
      <c r="BE257" s="113">
        <f t="shared" si="137"/>
        <v>8.1179692982448537E-2</v>
      </c>
      <c r="BF257" s="113">
        <f t="shared" si="137"/>
        <v>0.22232567785166107</v>
      </c>
      <c r="BG257" s="113">
        <f t="shared" si="137"/>
        <v>4.9815516363591966E-2</v>
      </c>
      <c r="BH257" s="113"/>
      <c r="BI257" s="113">
        <f t="shared" si="137"/>
        <v>0.10598566439132538</v>
      </c>
      <c r="BJ257" s="113">
        <f t="shared" si="137"/>
        <v>0.11643585641395976</v>
      </c>
      <c r="BK257" s="113">
        <f t="shared" si="137"/>
        <v>0.13005122112688197</v>
      </c>
      <c r="BL257" s="113">
        <f t="shared" si="137"/>
        <v>0.13157027946072922</v>
      </c>
      <c r="BM257" s="113">
        <f t="shared" si="137"/>
        <v>0.10269575809754419</v>
      </c>
      <c r="BN257" s="113">
        <f t="shared" si="137"/>
        <v>0.12591593814550195</v>
      </c>
      <c r="BO257" s="113">
        <f t="shared" si="137"/>
        <v>6.3109206094701534E-3</v>
      </c>
      <c r="BP257" s="113">
        <f t="shared" si="137"/>
        <v>-4.7217118531858385E-4</v>
      </c>
      <c r="BQ257" s="113">
        <f t="shared" si="137"/>
        <v>0.10182167976716187</v>
      </c>
      <c r="BR257" s="113">
        <f t="shared" si="137"/>
        <v>0.11165770248201078</v>
      </c>
      <c r="BS257" s="113">
        <f t="shared" si="137"/>
        <v>0.13094352535297207</v>
      </c>
      <c r="BT257" s="113">
        <f t="shared" si="137"/>
        <v>0.10479195579644009</v>
      </c>
      <c r="BU257" s="113">
        <f t="shared" si="137"/>
        <v>0.10453215885330876</v>
      </c>
      <c r="BV257" s="113">
        <f t="shared" si="137"/>
        <v>0.1304710012174175</v>
      </c>
      <c r="BW257" s="113">
        <f t="shared" si="137"/>
        <v>0.13608720552372461</v>
      </c>
      <c r="BX257" s="113">
        <f t="shared" si="137"/>
        <v>5.2410679491522331E-2</v>
      </c>
      <c r="BY257" s="113">
        <f t="shared" si="137"/>
        <v>1.5153359992830146E-2</v>
      </c>
      <c r="BZ257" s="113">
        <f t="shared" si="137"/>
        <v>1.7209775096303736E-2</v>
      </c>
      <c r="CA257" s="113">
        <f t="shared" si="137"/>
        <v>8.5753855696650061E-2</v>
      </c>
      <c r="CB257" s="113">
        <f t="shared" si="137"/>
        <v>8.8627817855804258E-2</v>
      </c>
      <c r="CC257" s="113">
        <f t="shared" si="137"/>
        <v>9.2229202316664941E-2</v>
      </c>
      <c r="CD257" s="113">
        <f t="shared" si="137"/>
        <v>0.11721014281932336</v>
      </c>
      <c r="CE257" s="113">
        <f t="shared" si="137"/>
        <v>3.3530037858411459E-2</v>
      </c>
      <c r="CF257" s="113">
        <f t="shared" si="137"/>
        <v>1.0258805944813076E-2</v>
      </c>
      <c r="CG257" s="113"/>
      <c r="CH257" s="113"/>
      <c r="CI257" s="113"/>
      <c r="CJ257" s="113">
        <f t="shared" si="137"/>
        <v>6.9651089700990945E-2</v>
      </c>
      <c r="CK257" s="113">
        <f t="shared" si="137"/>
        <v>7.0564286842768317E-2</v>
      </c>
      <c r="CL257" s="113"/>
      <c r="CM257" s="113">
        <f t="shared" ref="CM257:DN257" si="138">INDEX(LINEST(CM236:CM247, $C$236:$E$247, TRUE, TRUE), 1, 3)</f>
        <v>0.17376647537483117</v>
      </c>
      <c r="CN257" s="113"/>
      <c r="CO257" s="113"/>
      <c r="CP257" s="113">
        <f t="shared" si="138"/>
        <v>7.557574696733467E-2</v>
      </c>
      <c r="CQ257" s="113"/>
      <c r="CR257" s="113"/>
      <c r="CS257" s="113"/>
      <c r="CT257" s="113"/>
      <c r="CU257" s="113"/>
      <c r="CV257" s="113"/>
      <c r="CW257" s="113"/>
      <c r="CX257" s="113"/>
      <c r="CY257" s="113"/>
      <c r="CZ257" s="113"/>
      <c r="DA257" s="113"/>
      <c r="DB257" s="113"/>
      <c r="DC257" s="113"/>
      <c r="DD257" s="113"/>
      <c r="DE257" s="113"/>
      <c r="DF257" s="113"/>
      <c r="DG257" s="113"/>
      <c r="DH257" s="113"/>
      <c r="DI257" s="113"/>
      <c r="DJ257" s="113"/>
      <c r="DK257" s="113"/>
      <c r="DL257" s="113"/>
      <c r="DM257" s="113">
        <f t="shared" si="138"/>
        <v>0.10349883192993606</v>
      </c>
      <c r="DN257" s="113">
        <f t="shared" si="138"/>
        <v>-0.79601647578654633</v>
      </c>
    </row>
    <row r="258" spans="3:118" s="83" customFormat="1">
      <c r="C258" s="127"/>
      <c r="D258" s="113"/>
      <c r="E258" s="111"/>
      <c r="H258" s="83" t="s">
        <v>219</v>
      </c>
      <c r="I258" s="113">
        <f>INDEX(LINEST(I236:I247, $C$236:$E$247, TRUE, TRUE), 1, 2)</f>
        <v>0.94555646128169613</v>
      </c>
      <c r="J258" s="113">
        <f t="shared" ref="J258:Y258" si="139">INDEX(LINEST(J236:J247, $C$236:$E$247, TRUE, TRUE), 1, 2)</f>
        <v>0.68598336174335528</v>
      </c>
      <c r="K258" s="113">
        <v>0</v>
      </c>
      <c r="L258" s="113">
        <f t="shared" si="139"/>
        <v>0.84536141045711621</v>
      </c>
      <c r="M258" s="113">
        <f t="shared" si="139"/>
        <v>0.93133842478993334</v>
      </c>
      <c r="N258" s="113">
        <v>0</v>
      </c>
      <c r="O258" s="113">
        <f t="shared" si="139"/>
        <v>1.4144025647585847</v>
      </c>
      <c r="P258" s="113">
        <f t="shared" si="139"/>
        <v>-1.4298805385047977E-2</v>
      </c>
      <c r="Q258" s="113">
        <v>0</v>
      </c>
      <c r="R258" s="113"/>
      <c r="S258" s="113">
        <f t="shared" si="139"/>
        <v>1.4402839402009546</v>
      </c>
      <c r="T258" s="113">
        <f t="shared" si="139"/>
        <v>0.86721219097313451</v>
      </c>
      <c r="U258" s="113">
        <v>0</v>
      </c>
      <c r="V258" s="113">
        <f t="shared" si="139"/>
        <v>-1.7962584898497489</v>
      </c>
      <c r="W258" s="113">
        <v>0</v>
      </c>
      <c r="X258" s="113">
        <v>0</v>
      </c>
      <c r="Y258" s="113">
        <f t="shared" si="139"/>
        <v>0.59612888424448152</v>
      </c>
      <c r="Z258" s="113"/>
      <c r="AA258" s="113"/>
      <c r="AB258" s="113">
        <f t="shared" ref="AB258:CK258" si="140">INDEX(LINEST(AB236:AB247, $C$236:$E$247, TRUE, TRUE), 1, 2)</f>
        <v>0.61612908518624065</v>
      </c>
      <c r="AC258" s="113"/>
      <c r="AD258" s="113"/>
      <c r="AE258" s="113">
        <f t="shared" si="140"/>
        <v>1.0909219093148914</v>
      </c>
      <c r="AF258" s="113"/>
      <c r="AG258" s="113"/>
      <c r="AH258" s="113">
        <f t="shared" si="140"/>
        <v>0.54487676466593293</v>
      </c>
      <c r="AI258" s="113"/>
      <c r="AJ258" s="113"/>
      <c r="AK258" s="113">
        <f t="shared" si="140"/>
        <v>1.5971848526299477</v>
      </c>
      <c r="AL258" s="113"/>
      <c r="AM258" s="113"/>
      <c r="AN258" s="113">
        <f t="shared" si="140"/>
        <v>0.32050868772971924</v>
      </c>
      <c r="AO258" s="113">
        <f t="shared" si="140"/>
        <v>0.59106491191500143</v>
      </c>
      <c r="AP258" s="113">
        <f t="shared" si="140"/>
        <v>0.15658953531906522</v>
      </c>
      <c r="AQ258" s="113">
        <f t="shared" si="140"/>
        <v>0.18320708899286015</v>
      </c>
      <c r="AR258" s="113">
        <f t="shared" si="140"/>
        <v>-0.3853263048055322</v>
      </c>
      <c r="AS258" s="113">
        <f t="shared" si="140"/>
        <v>0.13918879915898716</v>
      </c>
      <c r="AT258" s="113">
        <f t="shared" si="140"/>
        <v>-3.6203904295995022E-2</v>
      </c>
      <c r="AU258" s="113">
        <f t="shared" si="140"/>
        <v>0.14939382169259685</v>
      </c>
      <c r="AV258" s="113">
        <f t="shared" si="140"/>
        <v>7.0868280222455934E-2</v>
      </c>
      <c r="AW258" s="113">
        <f t="shared" si="140"/>
        <v>-2.9810476621958383E-2</v>
      </c>
      <c r="AX258" s="113">
        <f t="shared" si="140"/>
        <v>-4.5724893334217254E-2</v>
      </c>
      <c r="AY258" s="113">
        <f t="shared" si="140"/>
        <v>-5.2974965301935892E-2</v>
      </c>
      <c r="AZ258" s="113">
        <f t="shared" si="140"/>
        <v>0.13470492230024197</v>
      </c>
      <c r="BA258" s="113">
        <f t="shared" si="140"/>
        <v>1.6093198203319319</v>
      </c>
      <c r="BB258" s="146">
        <v>0</v>
      </c>
      <c r="BC258" s="146">
        <v>0</v>
      </c>
      <c r="BD258" s="146">
        <v>0</v>
      </c>
      <c r="BE258" s="113">
        <f t="shared" si="140"/>
        <v>0.21523349286174082</v>
      </c>
      <c r="BF258" s="113">
        <f t="shared" si="140"/>
        <v>-1.0799866084276438E-3</v>
      </c>
      <c r="BG258" s="113">
        <f t="shared" si="140"/>
        <v>6.8480175977104221E-2</v>
      </c>
      <c r="BH258" s="113"/>
      <c r="BI258" s="113">
        <f t="shared" si="140"/>
        <v>-6.8395195591182498E-2</v>
      </c>
      <c r="BJ258" s="113">
        <f t="shared" si="140"/>
        <v>-0.28239953055420297</v>
      </c>
      <c r="BK258" s="113">
        <f t="shared" si="140"/>
        <v>0.27710657340774336</v>
      </c>
      <c r="BL258" s="113">
        <f t="shared" si="140"/>
        <v>-2.1384211910725218E-2</v>
      </c>
      <c r="BM258" s="113">
        <f t="shared" si="140"/>
        <v>-1.1615629233579635E-2</v>
      </c>
      <c r="BN258" s="113">
        <f t="shared" si="140"/>
        <v>8.8473097188891417E-2</v>
      </c>
      <c r="BO258" s="113">
        <f t="shared" si="140"/>
        <v>1.2288462043253101</v>
      </c>
      <c r="BP258" s="113">
        <f t="shared" si="140"/>
        <v>0.67276246609720658</v>
      </c>
      <c r="BQ258" s="113">
        <f t="shared" si="140"/>
        <v>0.46352169576683128</v>
      </c>
      <c r="BR258" s="113">
        <f t="shared" si="140"/>
        <v>7.8316263229544991E-2</v>
      </c>
      <c r="BS258" s="113">
        <f t="shared" si="140"/>
        <v>6.4739844105651811E-2</v>
      </c>
      <c r="BT258" s="113">
        <f t="shared" si="140"/>
        <v>0.33703945704318528</v>
      </c>
      <c r="BU258" s="113">
        <f t="shared" si="140"/>
        <v>0.17365999702802298</v>
      </c>
      <c r="BV258" s="113">
        <f t="shared" si="140"/>
        <v>0.39568076013378423</v>
      </c>
      <c r="BW258" s="113">
        <f t="shared" si="140"/>
        <v>0.36755239601301692</v>
      </c>
      <c r="BX258" s="113">
        <f t="shared" si="140"/>
        <v>0.17464337444102584</v>
      </c>
      <c r="BY258" s="113">
        <f t="shared" si="140"/>
        <v>6.5153079363066302E-2</v>
      </c>
      <c r="BZ258" s="113">
        <f t="shared" si="140"/>
        <v>0.11151198377821167</v>
      </c>
      <c r="CA258" s="113">
        <f t="shared" si="140"/>
        <v>0.15642317531184025</v>
      </c>
      <c r="CB258" s="113">
        <f t="shared" si="140"/>
        <v>0.49479292572951544</v>
      </c>
      <c r="CC258" s="113">
        <f t="shared" si="140"/>
        <v>-4.6451794147691267E-2</v>
      </c>
      <c r="CD258" s="113">
        <f t="shared" si="140"/>
        <v>-0.1476254836737477</v>
      </c>
      <c r="CE258" s="113">
        <f t="shared" si="140"/>
        <v>0.61489369797995153</v>
      </c>
      <c r="CF258" s="113">
        <f t="shared" si="140"/>
        <v>3.9233569906022329E-2</v>
      </c>
      <c r="CG258" s="113"/>
      <c r="CH258" s="113"/>
      <c r="CI258" s="113"/>
      <c r="CJ258" s="113">
        <f t="shared" si="140"/>
        <v>0.59853303469664187</v>
      </c>
      <c r="CK258" s="113">
        <f t="shared" si="140"/>
        <v>0.16535018648925826</v>
      </c>
      <c r="CL258" s="113"/>
      <c r="CM258" s="113">
        <f t="shared" ref="CM258:DN258" si="141">INDEX(LINEST(CM236:CM247, $C$236:$E$247, TRUE, TRUE), 1, 2)</f>
        <v>0.47128884305625807</v>
      </c>
      <c r="CN258" s="113"/>
      <c r="CO258" s="113"/>
      <c r="CP258" s="113">
        <f t="shared" si="141"/>
        <v>-7.650643978317459E-2</v>
      </c>
      <c r="CQ258" s="113"/>
      <c r="CR258" s="113"/>
      <c r="CS258" s="113"/>
      <c r="CT258" s="113"/>
      <c r="CU258" s="113"/>
      <c r="CV258" s="113"/>
      <c r="CW258" s="113"/>
      <c r="CX258" s="113"/>
      <c r="CY258" s="113"/>
      <c r="CZ258" s="113"/>
      <c r="DA258" s="113"/>
      <c r="DB258" s="113"/>
      <c r="DC258" s="113"/>
      <c r="DD258" s="113"/>
      <c r="DE258" s="113"/>
      <c r="DF258" s="113"/>
      <c r="DG258" s="113"/>
      <c r="DH258" s="113"/>
      <c r="DI258" s="113"/>
      <c r="DJ258" s="113"/>
      <c r="DK258" s="113"/>
      <c r="DL258" s="113"/>
      <c r="DM258" s="113">
        <f t="shared" si="141"/>
        <v>1.2478286425228293</v>
      </c>
      <c r="DN258" s="113">
        <f t="shared" si="141"/>
        <v>6.8205623630485315</v>
      </c>
    </row>
    <row r="259" spans="3:118" s="83" customFormat="1">
      <c r="C259" s="127"/>
      <c r="D259" s="113"/>
      <c r="E259" s="111"/>
      <c r="H259" s="83" t="s">
        <v>223</v>
      </c>
      <c r="I259" s="113">
        <f>INDEX(LINEST(I236:I247, $C$236:$E$247, TRUE, TRUE), 1, 1)</f>
        <v>-0.96566143736756682</v>
      </c>
      <c r="J259" s="113">
        <f t="shared" ref="J259:Y259" si="142">INDEX(LINEST(J236:J247, $C$236:$E$247, TRUE, TRUE), 1, 1)</f>
        <v>-0.79505650643406167</v>
      </c>
      <c r="K259" s="113">
        <v>0</v>
      </c>
      <c r="L259" s="113">
        <f t="shared" si="142"/>
        <v>-0.93626706901630674</v>
      </c>
      <c r="M259" s="113">
        <f t="shared" si="142"/>
        <v>-0.85792384625480589</v>
      </c>
      <c r="N259" s="113">
        <v>0</v>
      </c>
      <c r="O259" s="113">
        <f t="shared" si="142"/>
        <v>-1.0968547137440028</v>
      </c>
      <c r="P259" s="113">
        <f t="shared" si="142"/>
        <v>-0.54908726181732903</v>
      </c>
      <c r="Q259" s="113">
        <v>0</v>
      </c>
      <c r="R259" s="113"/>
      <c r="S259" s="113">
        <f t="shared" si="142"/>
        <v>-0.7764055994932737</v>
      </c>
      <c r="T259" s="113">
        <f t="shared" si="142"/>
        <v>-0.4835697795869241</v>
      </c>
      <c r="U259" s="113">
        <v>0</v>
      </c>
      <c r="V259" s="113">
        <f t="shared" si="142"/>
        <v>0.21363196256339415</v>
      </c>
      <c r="W259" s="113">
        <v>0</v>
      </c>
      <c r="X259" s="113">
        <v>0</v>
      </c>
      <c r="Y259" s="113">
        <f t="shared" si="142"/>
        <v>-0.49974878809818651</v>
      </c>
      <c r="Z259" s="113"/>
      <c r="AA259" s="113"/>
      <c r="AB259" s="113">
        <f t="shared" ref="AB259:CK259" si="143">INDEX(LINEST(AB236:AB247, $C$236:$E$247, TRUE, TRUE), 1, 1)</f>
        <v>-0.37870098023778198</v>
      </c>
      <c r="AC259" s="113"/>
      <c r="AD259" s="113"/>
      <c r="AE259" s="113">
        <f t="shared" si="143"/>
        <v>-0.50461560206208778</v>
      </c>
      <c r="AF259" s="113"/>
      <c r="AG259" s="113"/>
      <c r="AH259" s="113">
        <f t="shared" si="143"/>
        <v>-0.31100468708446233</v>
      </c>
      <c r="AI259" s="113"/>
      <c r="AJ259" s="113"/>
      <c r="AK259" s="113">
        <f t="shared" si="143"/>
        <v>1.8919425662933811</v>
      </c>
      <c r="AL259" s="113"/>
      <c r="AM259" s="113"/>
      <c r="AN259" s="113">
        <f t="shared" si="143"/>
        <v>-0.44290819939382386</v>
      </c>
      <c r="AO259" s="113">
        <f t="shared" si="143"/>
        <v>-0.24183982641521609</v>
      </c>
      <c r="AP259" s="113">
        <f t="shared" si="143"/>
        <v>9.1950953478118665E-3</v>
      </c>
      <c r="AQ259" s="113">
        <f t="shared" si="143"/>
        <v>8.8645454585837714E-3</v>
      </c>
      <c r="AR259" s="113">
        <f t="shared" si="143"/>
        <v>-0.12542722636427933</v>
      </c>
      <c r="AS259" s="113">
        <f t="shared" si="143"/>
        <v>3.6417620877558239E-2</v>
      </c>
      <c r="AT259" s="113">
        <f t="shared" si="143"/>
        <v>-0.40581170457035209</v>
      </c>
      <c r="AU259" s="113">
        <f t="shared" si="143"/>
        <v>4.1492577831056816E-2</v>
      </c>
      <c r="AV259" s="113">
        <f t="shared" si="143"/>
        <v>-0.19742132017602568</v>
      </c>
      <c r="AW259" s="113">
        <f t="shared" si="143"/>
        <v>-3.5263713869488574E-2</v>
      </c>
      <c r="AX259" s="113">
        <f t="shared" si="143"/>
        <v>-7.7976811153142714E-2</v>
      </c>
      <c r="AY259" s="113">
        <f t="shared" si="143"/>
        <v>6.1572526511154031E-2</v>
      </c>
      <c r="AZ259" s="113">
        <f t="shared" si="143"/>
        <v>2.9143957180052141E-2</v>
      </c>
      <c r="BA259" s="113">
        <f t="shared" si="143"/>
        <v>-0.59961128915133377</v>
      </c>
      <c r="BB259" s="146">
        <v>0</v>
      </c>
      <c r="BC259" s="146">
        <v>0</v>
      </c>
      <c r="BD259" s="146">
        <v>0</v>
      </c>
      <c r="BE259" s="113">
        <f t="shared" si="143"/>
        <v>-6.520406903106403E-2</v>
      </c>
      <c r="BF259" s="113">
        <f t="shared" si="143"/>
        <v>-0.59725785201532244</v>
      </c>
      <c r="BG259" s="113">
        <f t="shared" si="143"/>
        <v>0.31447040793789949</v>
      </c>
      <c r="BH259" s="113"/>
      <c r="BI259" s="113">
        <f t="shared" si="143"/>
        <v>-1.6902076177425961E-2</v>
      </c>
      <c r="BJ259" s="113">
        <f t="shared" si="143"/>
        <v>-6.372673751155214E-2</v>
      </c>
      <c r="BK259" s="113">
        <f t="shared" si="143"/>
        <v>1.2604692694593927E-3</v>
      </c>
      <c r="BL259" s="113">
        <f t="shared" si="143"/>
        <v>8.9578873922473864E-2</v>
      </c>
      <c r="BM259" s="113">
        <f t="shared" si="143"/>
        <v>0.1542474380493031</v>
      </c>
      <c r="BN259" s="113">
        <f t="shared" si="143"/>
        <v>3.3193759681633732E-2</v>
      </c>
      <c r="BO259" s="113">
        <f t="shared" si="143"/>
        <v>0.24037361134980079</v>
      </c>
      <c r="BP259" s="113">
        <f t="shared" si="143"/>
        <v>0.39346975226484637</v>
      </c>
      <c r="BQ259" s="113">
        <f t="shared" si="143"/>
        <v>-4.376236871587863E-2</v>
      </c>
      <c r="BR259" s="113">
        <f t="shared" si="143"/>
        <v>3.9951788111462418E-2</v>
      </c>
      <c r="BS259" s="113">
        <f t="shared" si="143"/>
        <v>-3.5879723060099102E-2</v>
      </c>
      <c r="BT259" s="113">
        <f t="shared" si="143"/>
        <v>-3.6347925251421546E-2</v>
      </c>
      <c r="BU259" s="113">
        <f t="shared" si="143"/>
        <v>-3.3519890877502991E-2</v>
      </c>
      <c r="BV259" s="113">
        <f t="shared" si="143"/>
        <v>-0.1226468277325346</v>
      </c>
      <c r="BW259" s="113">
        <f t="shared" si="143"/>
        <v>-0.20022469433676404</v>
      </c>
      <c r="BX259" s="113">
        <f t="shared" si="143"/>
        <v>-9.6815626846365119E-2</v>
      </c>
      <c r="BY259" s="113">
        <f t="shared" si="143"/>
        <v>-3.2075001277175011E-2</v>
      </c>
      <c r="BZ259" s="113">
        <f t="shared" si="143"/>
        <v>-4.2562837768496287E-2</v>
      </c>
      <c r="CA259" s="113">
        <f t="shared" si="143"/>
        <v>-2.5073100357790441E-2</v>
      </c>
      <c r="CB259" s="113">
        <f t="shared" si="143"/>
        <v>-9.0432425759979826E-2</v>
      </c>
      <c r="CC259" s="113">
        <f t="shared" si="143"/>
        <v>5.7331906215001414E-2</v>
      </c>
      <c r="CD259" s="113">
        <f t="shared" si="143"/>
        <v>-8.1295167073469496E-2</v>
      </c>
      <c r="CE259" s="113">
        <f t="shared" si="143"/>
        <v>-6.8141481091341296E-3</v>
      </c>
      <c r="CF259" s="113">
        <f t="shared" si="143"/>
        <v>-8.0214835603130905E-3</v>
      </c>
      <c r="CG259" s="113"/>
      <c r="CH259" s="113"/>
      <c r="CI259" s="113"/>
      <c r="CJ259" s="113">
        <f t="shared" si="143"/>
        <v>-0.27081097205116766</v>
      </c>
      <c r="CK259" s="113">
        <f t="shared" si="143"/>
        <v>0.15420459724702135</v>
      </c>
      <c r="CL259" s="113"/>
      <c r="CM259" s="113">
        <f t="shared" ref="CM259:DN259" si="144">INDEX(LINEST(CM236:CM247, $C$236:$E$247, TRUE, TRUE), 1, 1)</f>
        <v>-3.8173980011031276E-2</v>
      </c>
      <c r="CN259" s="113"/>
      <c r="CO259" s="113"/>
      <c r="CP259" s="113">
        <f t="shared" si="144"/>
        <v>-5.3752583078710602E-3</v>
      </c>
      <c r="CQ259" s="113"/>
      <c r="CR259" s="113"/>
      <c r="CS259" s="113"/>
      <c r="CT259" s="113"/>
      <c r="CU259" s="113"/>
      <c r="CV259" s="113"/>
      <c r="CW259" s="113"/>
      <c r="CX259" s="113"/>
      <c r="CY259" s="113"/>
      <c r="CZ259" s="113"/>
      <c r="DA259" s="113"/>
      <c r="DB259" s="113"/>
      <c r="DC259" s="113"/>
      <c r="DD259" s="113"/>
      <c r="DE259" s="113"/>
      <c r="DF259" s="113"/>
      <c r="DG259" s="113"/>
      <c r="DH259" s="113"/>
      <c r="DI259" s="113"/>
      <c r="DJ259" s="113"/>
      <c r="DK259" s="113"/>
      <c r="DL259" s="113"/>
      <c r="DM259" s="113">
        <f t="shared" si="144"/>
        <v>-0.16367477024198343</v>
      </c>
      <c r="DN259" s="113">
        <f t="shared" si="144"/>
        <v>4.4414722741331856</v>
      </c>
    </row>
    <row r="260" spans="3:118" s="83" customFormat="1">
      <c r="C260" s="127"/>
      <c r="D260" s="113"/>
      <c r="E260" s="111"/>
      <c r="H260" s="83" t="s">
        <v>222</v>
      </c>
      <c r="I260" s="78">
        <f>INDEX(LINEST(I236:I247, $C$236:$E$247, TRUE, TRUE), 3,1)</f>
        <v>0.96977896772364891</v>
      </c>
      <c r="J260" s="78">
        <f t="shared" ref="J260:Y260" si="145">INDEX(LINEST(J236:J247, $C$236:$E$247, TRUE, TRUE), 3,1)</f>
        <v>0.95512170985212774</v>
      </c>
      <c r="K260" s="78"/>
      <c r="L260" s="78">
        <f t="shared" si="145"/>
        <v>0.94736255938528768</v>
      </c>
      <c r="M260" s="78">
        <f t="shared" si="145"/>
        <v>0.94531199613599759</v>
      </c>
      <c r="N260" s="78"/>
      <c r="O260" s="78">
        <f t="shared" si="145"/>
        <v>0.97640008045567572</v>
      </c>
      <c r="P260" s="78">
        <f t="shared" si="145"/>
        <v>0.90839041540020149</v>
      </c>
      <c r="Q260" s="78"/>
      <c r="R260" s="78"/>
      <c r="S260" s="78">
        <f t="shared" si="145"/>
        <v>0.98307703711532102</v>
      </c>
      <c r="T260" s="78">
        <f t="shared" si="145"/>
        <v>0.96547543181149487</v>
      </c>
      <c r="U260" s="78"/>
      <c r="V260" s="78">
        <f t="shared" si="145"/>
        <v>0.95757421044023772</v>
      </c>
      <c r="W260" s="78">
        <f t="shared" si="145"/>
        <v>0.60081214230262614</v>
      </c>
      <c r="X260" s="78"/>
      <c r="Y260" s="78">
        <f t="shared" si="145"/>
        <v>0.92400506172599217</v>
      </c>
      <c r="Z260" s="78"/>
      <c r="AA260" s="78"/>
      <c r="AB260" s="78">
        <f t="shared" ref="AB260:CK260" si="146">INDEX(LINEST(AB236:AB247, $C$236:$E$247, TRUE, TRUE), 3,1)</f>
        <v>0.93315309373214494</v>
      </c>
      <c r="AC260" s="78"/>
      <c r="AD260" s="78"/>
      <c r="AE260" s="78">
        <f t="shared" si="146"/>
        <v>0.92596402356730556</v>
      </c>
      <c r="AF260" s="78"/>
      <c r="AG260" s="78"/>
      <c r="AH260" s="78">
        <f t="shared" si="146"/>
        <v>0.90809848917848746</v>
      </c>
      <c r="AI260" s="78"/>
      <c r="AJ260" s="78"/>
      <c r="AK260" s="78">
        <f t="shared" si="146"/>
        <v>0.86928181426180018</v>
      </c>
      <c r="AL260" s="78"/>
      <c r="AM260" s="78"/>
      <c r="AN260" s="78">
        <f t="shared" si="146"/>
        <v>0.85122071637429675</v>
      </c>
      <c r="AO260" s="78">
        <f t="shared" si="146"/>
        <v>0.89833984925824528</v>
      </c>
      <c r="AP260" s="78">
        <f t="shared" si="146"/>
        <v>0.97936872534633446</v>
      </c>
      <c r="AQ260" s="78">
        <f t="shared" si="146"/>
        <v>0.99252772621701379</v>
      </c>
      <c r="AR260" s="78">
        <f t="shared" si="146"/>
        <v>0.97667327083696265</v>
      </c>
      <c r="AS260" s="78">
        <f t="shared" si="146"/>
        <v>0.98866356629824115</v>
      </c>
      <c r="AT260" s="78">
        <f t="shared" si="146"/>
        <v>0.97536793645212871</v>
      </c>
      <c r="AU260" s="78">
        <f t="shared" si="146"/>
        <v>0.98489641222028279</v>
      </c>
      <c r="AV260" s="78">
        <f t="shared" si="146"/>
        <v>0.9699432965001219</v>
      </c>
      <c r="AW260" s="78">
        <f t="shared" si="146"/>
        <v>0.98991514388307078</v>
      </c>
      <c r="AX260" s="78">
        <f t="shared" si="146"/>
        <v>0.97558059813232068</v>
      </c>
      <c r="AY260" s="78">
        <f t="shared" si="146"/>
        <v>0.97589428539425527</v>
      </c>
      <c r="AZ260" s="78">
        <f t="shared" si="146"/>
        <v>0.96035061842664238</v>
      </c>
      <c r="BA260" s="78">
        <f t="shared" si="146"/>
        <v>0.92416369600233361</v>
      </c>
      <c r="BB260" s="78"/>
      <c r="BC260" s="78"/>
      <c r="BD260" s="78"/>
      <c r="BE260" s="78">
        <f t="shared" si="146"/>
        <v>0.96469582107161178</v>
      </c>
      <c r="BF260" s="78">
        <f t="shared" si="146"/>
        <v>0.90910197538683157</v>
      </c>
      <c r="BG260" s="78">
        <f t="shared" si="146"/>
        <v>0.83975369782712805</v>
      </c>
      <c r="BH260" s="78"/>
      <c r="BI260" s="78">
        <f t="shared" si="146"/>
        <v>0.9789426353180124</v>
      </c>
      <c r="BJ260" s="78">
        <f t="shared" si="146"/>
        <v>0.96143806148961286</v>
      </c>
      <c r="BK260" s="78">
        <f t="shared" si="146"/>
        <v>0.98922543659440199</v>
      </c>
      <c r="BL260" s="78">
        <f t="shared" si="146"/>
        <v>0.98754165401673066</v>
      </c>
      <c r="BM260" s="78">
        <f t="shared" si="146"/>
        <v>0.99141851222105715</v>
      </c>
      <c r="BN260" s="78">
        <f t="shared" si="146"/>
        <v>0.98076104158980781</v>
      </c>
      <c r="BO260" s="78">
        <f t="shared" si="146"/>
        <v>0.9326512484661047</v>
      </c>
      <c r="BP260" s="78">
        <f t="shared" si="146"/>
        <v>0.9383255173681313</v>
      </c>
      <c r="BQ260" s="78">
        <f t="shared" si="146"/>
        <v>0.99562549369512943</v>
      </c>
      <c r="BR260" s="78">
        <f t="shared" si="146"/>
        <v>0.98973116639021252</v>
      </c>
      <c r="BS260" s="78">
        <f t="shared" si="146"/>
        <v>0.99363307538495005</v>
      </c>
      <c r="BT260" s="78">
        <f t="shared" si="146"/>
        <v>0.98744032244978885</v>
      </c>
      <c r="BU260" s="78">
        <f t="shared" si="146"/>
        <v>0.98673095799832833</v>
      </c>
      <c r="BV260" s="78">
        <f t="shared" si="146"/>
        <v>0.98157752168453405</v>
      </c>
      <c r="BW260" s="78">
        <f t="shared" si="146"/>
        <v>0.99380982651351613</v>
      </c>
      <c r="BX260" s="78">
        <f t="shared" si="146"/>
        <v>0.9735660974598368</v>
      </c>
      <c r="BY260" s="78">
        <f t="shared" si="146"/>
        <v>0.89227732112728608</v>
      </c>
      <c r="BZ260" s="78">
        <f t="shared" si="146"/>
        <v>0.92977047632131826</v>
      </c>
      <c r="CA260" s="78">
        <f t="shared" si="146"/>
        <v>0.98062026757060916</v>
      </c>
      <c r="CB260" s="78">
        <f t="shared" si="146"/>
        <v>0.9909553653249269</v>
      </c>
      <c r="CC260" s="78">
        <f t="shared" si="146"/>
        <v>0.9289397576178573</v>
      </c>
      <c r="CD260" s="78">
        <f t="shared" si="146"/>
        <v>0.97531788479683257</v>
      </c>
      <c r="CE260" s="78">
        <f t="shared" si="146"/>
        <v>0.84137291708272732</v>
      </c>
      <c r="CF260" s="78">
        <f t="shared" si="146"/>
        <v>0.89470319718987934</v>
      </c>
      <c r="CG260" s="78"/>
      <c r="CH260" s="78"/>
      <c r="CI260" s="78"/>
      <c r="CJ260" s="78">
        <f t="shared" si="146"/>
        <v>0.75515978603954648</v>
      </c>
      <c r="CK260" s="78">
        <f t="shared" si="146"/>
        <v>0.86538350017321841</v>
      </c>
      <c r="CL260" s="78"/>
      <c r="CM260" s="78">
        <f t="shared" ref="CM260:DN260" si="147">INDEX(LINEST(CM236:CM247, $C$236:$E$247, TRUE, TRUE), 3,1)</f>
        <v>0.97904453907248934</v>
      </c>
      <c r="CN260" s="78"/>
      <c r="CO260" s="78"/>
      <c r="CP260" s="78">
        <f t="shared" si="147"/>
        <v>0.97235819325374595</v>
      </c>
      <c r="CQ260" s="78"/>
      <c r="CR260" s="78"/>
      <c r="CS260" s="78"/>
      <c r="CT260" s="78"/>
      <c r="CU260" s="78"/>
      <c r="CV260" s="78"/>
      <c r="CW260" s="78"/>
      <c r="CX260" s="78"/>
      <c r="CY260" s="78"/>
      <c r="CZ260" s="78"/>
      <c r="DA260" s="78"/>
      <c r="DB260" s="78"/>
      <c r="DC260" s="78"/>
      <c r="DD260" s="78"/>
      <c r="DE260" s="78"/>
      <c r="DF260" s="78"/>
      <c r="DG260" s="78"/>
      <c r="DH260" s="78"/>
      <c r="DI260" s="78"/>
      <c r="DJ260" s="78"/>
      <c r="DK260" s="78"/>
      <c r="DL260" s="78"/>
      <c r="DM260" s="78">
        <f t="shared" si="147"/>
        <v>0.9593970784834549</v>
      </c>
      <c r="DN260" s="78">
        <f t="shared" si="147"/>
        <v>0.72953301108891155</v>
      </c>
    </row>
    <row r="261" spans="3:118" s="83" customFormat="1">
      <c r="C261" s="127"/>
      <c r="D261" s="113"/>
      <c r="E261" s="111"/>
      <c r="H261" s="83" t="s">
        <v>256</v>
      </c>
      <c r="I261" s="129">
        <f>I256+(I257*$C$247) + (I258*$D$247) + (I259*$E$247)</f>
        <v>23.144870141240744</v>
      </c>
      <c r="J261" s="129">
        <f t="shared" ref="J261:Y261" si="148">J256+(J257*$C$247) + (J258*$D$247) + (J259*$E$247)</f>
        <v>22.935512584632306</v>
      </c>
      <c r="K261" s="129"/>
      <c r="L261" s="129">
        <f t="shared" si="148"/>
        <v>24.305202780633635</v>
      </c>
      <c r="M261" s="129">
        <f t="shared" si="148"/>
        <v>22.776969872939617</v>
      </c>
      <c r="N261" s="129"/>
      <c r="O261" s="129">
        <f t="shared" si="148"/>
        <v>27.360210832220218</v>
      </c>
      <c r="P261" s="129">
        <f t="shared" si="148"/>
        <v>23.368335105384858</v>
      </c>
      <c r="Q261" s="129"/>
      <c r="R261" s="129"/>
      <c r="S261" s="129">
        <f t="shared" si="148"/>
        <v>26.782307502685626</v>
      </c>
      <c r="T261" s="129">
        <f t="shared" si="148"/>
        <v>23.134628237283664</v>
      </c>
      <c r="U261" s="129"/>
      <c r="V261" s="129">
        <f t="shared" si="148"/>
        <v>37.499260256908656</v>
      </c>
      <c r="W261" s="129">
        <f t="shared" si="148"/>
        <v>0</v>
      </c>
      <c r="X261" s="129"/>
      <c r="Y261" s="129">
        <f t="shared" si="148"/>
        <v>20.907960658951311</v>
      </c>
      <c r="Z261" s="129"/>
      <c r="AA261" s="129"/>
      <c r="AB261" s="129">
        <f t="shared" ref="AB261:CK261" si="149">AB256+(AB257*$C$247) + (AB258*$D$247) + (AB259*$E$247)</f>
        <v>21.247261669155478</v>
      </c>
      <c r="AC261" s="129"/>
      <c r="AD261" s="129"/>
      <c r="AE261" s="129">
        <f t="shared" si="149"/>
        <v>18.001012585314811</v>
      </c>
      <c r="AF261" s="129"/>
      <c r="AG261" s="129"/>
      <c r="AH261" s="129">
        <f t="shared" si="149"/>
        <v>19.684595723888606</v>
      </c>
      <c r="AI261" s="129"/>
      <c r="AJ261" s="129"/>
      <c r="AK261" s="129">
        <f t="shared" si="149"/>
        <v>36.656586306843565</v>
      </c>
      <c r="AL261" s="129"/>
      <c r="AM261" s="129"/>
      <c r="AN261" s="129">
        <f t="shared" si="149"/>
        <v>9.4376803143107963</v>
      </c>
      <c r="AO261" s="129">
        <f t="shared" si="149"/>
        <v>8.1638058691920037</v>
      </c>
      <c r="AP261" s="129">
        <f t="shared" si="149"/>
        <v>5.4189474724819533</v>
      </c>
      <c r="AQ261" s="129">
        <f t="shared" si="149"/>
        <v>5.6424404876363372</v>
      </c>
      <c r="AR261" s="129">
        <f t="shared" si="149"/>
        <v>14.808365691955686</v>
      </c>
      <c r="AS261" s="129">
        <f t="shared" si="149"/>
        <v>5.6080011159562417</v>
      </c>
      <c r="AT261" s="129">
        <f t="shared" si="149"/>
        <v>7.8115151060109156</v>
      </c>
      <c r="AU261" s="129">
        <f t="shared" si="149"/>
        <v>5.5933735665469726</v>
      </c>
      <c r="AV261" s="129">
        <f t="shared" si="149"/>
        <v>7.7558141000416185</v>
      </c>
      <c r="AW261" s="129">
        <f t="shared" si="149"/>
        <v>12.006752752764868</v>
      </c>
      <c r="AX261" s="129">
        <f t="shared" si="149"/>
        <v>12.001049424890397</v>
      </c>
      <c r="AY261" s="129">
        <f t="shared" si="149"/>
        <v>12.25342189812234</v>
      </c>
      <c r="AZ261" s="129">
        <f t="shared" si="149"/>
        <v>13.45400375327339</v>
      </c>
      <c r="BA261" s="129">
        <f t="shared" si="149"/>
        <v>13.551035101103707</v>
      </c>
      <c r="BB261" s="129"/>
      <c r="BC261" s="129"/>
      <c r="BD261" s="129"/>
      <c r="BE261" s="129">
        <f t="shared" si="149"/>
        <v>8.582126303848554</v>
      </c>
      <c r="BF261" s="129">
        <f t="shared" si="149"/>
        <v>8.5425905625738778</v>
      </c>
      <c r="BG261" s="129">
        <f t="shared" si="149"/>
        <v>16.907346385295</v>
      </c>
      <c r="BH261" s="129"/>
      <c r="BI261" s="129">
        <f t="shared" si="149"/>
        <v>11.51722773310351</v>
      </c>
      <c r="BJ261" s="129">
        <f t="shared" si="149"/>
        <v>10.640801817571628</v>
      </c>
      <c r="BK261" s="129">
        <f t="shared" si="149"/>
        <v>14.157627670234781</v>
      </c>
      <c r="BL261" s="129">
        <f t="shared" si="149"/>
        <v>16.326277045639557</v>
      </c>
      <c r="BM261" s="129">
        <f t="shared" si="149"/>
        <v>16.225261975854664</v>
      </c>
      <c r="BN261" s="129">
        <f t="shared" si="149"/>
        <v>15.950520568994534</v>
      </c>
      <c r="BO261" s="129">
        <f t="shared" si="149"/>
        <v>14.421950524102385</v>
      </c>
      <c r="BP261" s="129">
        <f t="shared" si="149"/>
        <v>15.064623491416796</v>
      </c>
      <c r="BQ261" s="129">
        <f t="shared" si="149"/>
        <v>15.437844202504849</v>
      </c>
      <c r="BR261" s="129">
        <f t="shared" si="149"/>
        <v>16.4995209741721</v>
      </c>
      <c r="BS261" s="129">
        <f t="shared" si="149"/>
        <v>16.69449336519439</v>
      </c>
      <c r="BT261" s="129">
        <f t="shared" si="149"/>
        <v>15.967374740910415</v>
      </c>
      <c r="BU261" s="129">
        <f t="shared" si="149"/>
        <v>13.637028651612582</v>
      </c>
      <c r="BV261" s="129">
        <f t="shared" si="149"/>
        <v>15.301480533393658</v>
      </c>
      <c r="BW261" s="129">
        <f t="shared" si="149"/>
        <v>13.465967089770118</v>
      </c>
      <c r="BX261" s="129">
        <f t="shared" si="149"/>
        <v>4.5224134520021266</v>
      </c>
      <c r="BY261" s="129">
        <f t="shared" si="149"/>
        <v>0.97515694588865642</v>
      </c>
      <c r="BZ261" s="129">
        <f t="shared" si="149"/>
        <v>0.99530477401468431</v>
      </c>
      <c r="CA261" s="129">
        <f t="shared" si="149"/>
        <v>11.892150288930814</v>
      </c>
      <c r="CB261" s="129">
        <f t="shared" si="149"/>
        <v>11.90808405244465</v>
      </c>
      <c r="CC261" s="129">
        <f t="shared" si="149"/>
        <v>13.428627569351178</v>
      </c>
      <c r="CD261" s="129">
        <f t="shared" si="149"/>
        <v>13.738274229517486</v>
      </c>
      <c r="CE261" s="129">
        <f t="shared" si="149"/>
        <v>14.053166591299176</v>
      </c>
      <c r="CF261" s="129">
        <f t="shared" si="149"/>
        <v>0.92590072885714036</v>
      </c>
      <c r="CG261" s="129"/>
      <c r="CH261" s="129"/>
      <c r="CI261" s="129"/>
      <c r="CJ261" s="129">
        <f t="shared" si="149"/>
        <v>3.5626628604130701</v>
      </c>
      <c r="CK261" s="129">
        <f t="shared" si="149"/>
        <v>11.290828261195315</v>
      </c>
      <c r="CL261" s="129"/>
      <c r="CM261" s="129">
        <f t="shared" ref="CM261:DN261" si="150">CM256+(CM257*$C$247) + (CM258*$D$247) + (CM259*$E$247)</f>
        <v>23.418695531038821</v>
      </c>
      <c r="CN261" s="129"/>
      <c r="CO261" s="129"/>
      <c r="CP261" s="129">
        <f t="shared" si="150"/>
        <v>8.8417685059429303</v>
      </c>
      <c r="CQ261" s="129"/>
      <c r="CR261" s="129"/>
      <c r="CS261" s="129"/>
      <c r="CT261" s="129"/>
      <c r="CU261" s="129"/>
      <c r="CV261" s="129"/>
      <c r="CW261" s="129"/>
      <c r="CX261" s="129"/>
      <c r="CY261" s="129"/>
      <c r="CZ261" s="129"/>
      <c r="DA261" s="129"/>
      <c r="DB261" s="129"/>
      <c r="DC261" s="129"/>
      <c r="DD261" s="129"/>
      <c r="DE261" s="129"/>
      <c r="DF261" s="129"/>
      <c r="DG261" s="129"/>
      <c r="DH261" s="129"/>
      <c r="DI261" s="129"/>
      <c r="DJ261" s="129"/>
      <c r="DK261" s="129"/>
      <c r="DL261" s="129"/>
      <c r="DM261" s="129">
        <f t="shared" si="150"/>
        <v>12.234837381217176</v>
      </c>
      <c r="DN261" s="129">
        <f t="shared" si="150"/>
        <v>70.192018100016867</v>
      </c>
    </row>
    <row r="262" spans="3:118" s="83" customFormat="1">
      <c r="C262" s="127"/>
      <c r="D262" s="113"/>
      <c r="E262" s="111"/>
      <c r="I262" s="78"/>
      <c r="J262" s="78"/>
      <c r="K262" s="78"/>
      <c r="L262" s="78"/>
      <c r="M262" s="78"/>
      <c r="N262" s="78"/>
      <c r="O262" s="78"/>
      <c r="P262" s="78"/>
      <c r="Q262" s="78"/>
      <c r="R262" s="78"/>
      <c r="S262" s="78"/>
      <c r="T262" s="78"/>
      <c r="U262" s="78"/>
      <c r="V262" s="78"/>
      <c r="W262" s="78"/>
      <c r="X262" s="78"/>
      <c r="Y262" s="78"/>
      <c r="Z262" s="78"/>
      <c r="AA262" s="78"/>
      <c r="AB262" s="78"/>
      <c r="AC262" s="78"/>
      <c r="AD262" s="78"/>
      <c r="AE262" s="78"/>
      <c r="AF262" s="78"/>
      <c r="AG262" s="78"/>
      <c r="AH262" s="78"/>
      <c r="AI262" s="78"/>
      <c r="AJ262" s="78"/>
      <c r="AK262" s="78"/>
      <c r="AL262" s="78"/>
      <c r="AM262" s="78"/>
      <c r="AN262" s="78"/>
      <c r="AO262" s="78"/>
      <c r="AP262" s="78"/>
      <c r="AQ262" s="78"/>
      <c r="AR262" s="78"/>
      <c r="AS262" s="78"/>
      <c r="AT262" s="78"/>
      <c r="AU262" s="78"/>
      <c r="AV262" s="78"/>
      <c r="AW262" s="78"/>
      <c r="AX262" s="78"/>
      <c r="AY262" s="78"/>
      <c r="AZ262" s="78"/>
      <c r="BA262" s="78"/>
      <c r="BB262" s="78"/>
      <c r="BC262" s="78"/>
      <c r="BD262" s="78"/>
      <c r="BE262" s="78"/>
      <c r="BF262" s="78"/>
      <c r="BG262" s="78"/>
      <c r="BH262" s="78"/>
      <c r="BI262" s="78"/>
      <c r="BJ262" s="78"/>
      <c r="BK262" s="78"/>
      <c r="BL262" s="78"/>
      <c r="BM262" s="78"/>
      <c r="BN262" s="78"/>
      <c r="BO262" s="78"/>
      <c r="BP262" s="78"/>
      <c r="BQ262" s="78"/>
      <c r="BR262" s="78"/>
      <c r="BS262" s="78"/>
      <c r="BT262" s="78"/>
      <c r="BU262" s="78"/>
      <c r="BV262" s="78"/>
      <c r="BW262" s="78"/>
      <c r="BX262" s="78"/>
      <c r="BY262" s="78"/>
      <c r="BZ262" s="78"/>
      <c r="CA262" s="78"/>
      <c r="CB262" s="78"/>
      <c r="CC262" s="78"/>
      <c r="CD262" s="78"/>
      <c r="CE262" s="78"/>
      <c r="CF262" s="78"/>
      <c r="CG262" s="78"/>
      <c r="CH262" s="78"/>
      <c r="CI262" s="78"/>
      <c r="CJ262" s="78"/>
      <c r="CK262" s="78"/>
      <c r="CL262" s="78"/>
      <c r="CM262" s="78"/>
      <c r="CN262" s="78"/>
      <c r="CO262" s="78"/>
      <c r="CP262" s="78"/>
      <c r="CQ262" s="78"/>
      <c r="CR262" s="78"/>
      <c r="CS262" s="78"/>
      <c r="CT262" s="78"/>
      <c r="CU262" s="78"/>
      <c r="CV262" s="78"/>
      <c r="CW262" s="78"/>
      <c r="CX262" s="78"/>
      <c r="CY262" s="78"/>
      <c r="CZ262" s="78"/>
      <c r="DA262" s="78"/>
      <c r="DB262" s="78"/>
      <c r="DC262" s="78"/>
      <c r="DD262" s="78"/>
      <c r="DE262" s="78"/>
      <c r="DF262" s="78"/>
      <c r="DG262" s="78"/>
      <c r="DH262" s="78"/>
      <c r="DI262" s="78"/>
      <c r="DJ262" s="78"/>
      <c r="DK262" s="78"/>
      <c r="DL262" s="78"/>
      <c r="DM262" s="78"/>
      <c r="DN262" s="78"/>
    </row>
    <row r="263" spans="3:118" s="83" customFormat="1">
      <c r="C263" s="127"/>
      <c r="D263" s="113"/>
      <c r="E263" s="111"/>
      <c r="G263" s="83" t="s">
        <v>258</v>
      </c>
      <c r="I263" s="125">
        <f>IF(ABS(I254-I247)&lt;0.1, "", I254-I247)</f>
        <v>0.21701436444887179</v>
      </c>
      <c r="J263" s="125">
        <f t="shared" ref="J263:Y263" si="151">IF(ABS(J254-J247)&lt;0.1, "", J254-J247)</f>
        <v>-0.10108340486267409</v>
      </c>
      <c r="K263" s="125"/>
      <c r="L263" s="125">
        <f t="shared" si="151"/>
        <v>0.11452685489290104</v>
      </c>
      <c r="M263" s="125" t="str">
        <f t="shared" si="151"/>
        <v/>
      </c>
      <c r="N263" s="125"/>
      <c r="O263" s="125">
        <f t="shared" si="151"/>
        <v>0.8742508629287471</v>
      </c>
      <c r="P263" s="125">
        <f t="shared" si="151"/>
        <v>-0.48736374110853831</v>
      </c>
      <c r="Q263" s="125"/>
      <c r="R263" s="125"/>
      <c r="S263" s="125">
        <f t="shared" si="151"/>
        <v>0.43734050228708554</v>
      </c>
      <c r="T263" s="125">
        <f t="shared" si="151"/>
        <v>-0.22646955734608198</v>
      </c>
      <c r="U263" s="125"/>
      <c r="V263" s="125">
        <f t="shared" si="151"/>
        <v>-1.9154409912051023</v>
      </c>
      <c r="W263" s="125">
        <f t="shared" si="151"/>
        <v>6.0700469197831808</v>
      </c>
      <c r="X263" s="125"/>
      <c r="Y263" s="125" t="str">
        <f t="shared" si="151"/>
        <v/>
      </c>
      <c r="Z263" s="125"/>
      <c r="AA263" s="125"/>
      <c r="AB263" s="125">
        <f t="shared" ref="AB263:CK263" si="152">IF(ABS(AB254-AB247)&lt;0.1, "", AB254-AB247)</f>
        <v>-0.17221582062725105</v>
      </c>
      <c r="AC263" s="125"/>
      <c r="AD263" s="125"/>
      <c r="AE263" s="125">
        <f t="shared" si="152"/>
        <v>-0.10624118364712487</v>
      </c>
      <c r="AF263" s="125"/>
      <c r="AG263" s="125"/>
      <c r="AH263" s="125">
        <f t="shared" si="152"/>
        <v>-0.33521130824135525</v>
      </c>
      <c r="AI263" s="125"/>
      <c r="AJ263" s="125"/>
      <c r="AK263" s="125">
        <f t="shared" si="152"/>
        <v>-2.2282149344679496</v>
      </c>
      <c r="AL263" s="125"/>
      <c r="AM263" s="125"/>
      <c r="AN263" s="125">
        <f t="shared" si="152"/>
        <v>0.26484736314868051</v>
      </c>
      <c r="AO263" s="125">
        <f t="shared" si="152"/>
        <v>0.17855292299566017</v>
      </c>
      <c r="AP263" s="125" t="str">
        <f t="shared" si="152"/>
        <v/>
      </c>
      <c r="AQ263" s="125" t="str">
        <f t="shared" si="152"/>
        <v/>
      </c>
      <c r="AR263" s="125">
        <f t="shared" si="152"/>
        <v>-0.495349093800451</v>
      </c>
      <c r="AS263" s="125" t="str">
        <f t="shared" si="152"/>
        <v/>
      </c>
      <c r="AT263" s="125">
        <f t="shared" si="152"/>
        <v>0.17686053073361752</v>
      </c>
      <c r="AU263" s="125" t="str">
        <f t="shared" si="152"/>
        <v/>
      </c>
      <c r="AV263" s="125" t="str">
        <f t="shared" si="152"/>
        <v/>
      </c>
      <c r="AW263" s="125">
        <f t="shared" si="152"/>
        <v>-0.32054208454946931</v>
      </c>
      <c r="AX263" s="125">
        <f t="shared" si="152"/>
        <v>-0.38977659884779925</v>
      </c>
      <c r="AY263" s="125">
        <f t="shared" si="152"/>
        <v>-0.51987266422012191</v>
      </c>
      <c r="AZ263" s="125">
        <f t="shared" si="152"/>
        <v>-0.63998211316105014</v>
      </c>
      <c r="BA263" s="125">
        <f t="shared" si="152"/>
        <v>0.36273651391429951</v>
      </c>
      <c r="BB263" s="125"/>
      <c r="BC263" s="125"/>
      <c r="BD263" s="125"/>
      <c r="BE263" s="125">
        <f t="shared" si="152"/>
        <v>0.17465372050169314</v>
      </c>
      <c r="BF263" s="125">
        <f t="shared" si="152"/>
        <v>0.46556918644717982</v>
      </c>
      <c r="BG263" s="125">
        <f t="shared" si="152"/>
        <v>-1.0064363964485779</v>
      </c>
      <c r="BH263" s="125"/>
      <c r="BI263" s="125">
        <f t="shared" si="152"/>
        <v>-0.38934500305194142</v>
      </c>
      <c r="BJ263" s="125">
        <f t="shared" si="152"/>
        <v>-0.61942651939171434</v>
      </c>
      <c r="BK263" s="125">
        <f t="shared" si="152"/>
        <v>-0.1041240851248002</v>
      </c>
      <c r="BL263" s="125">
        <f t="shared" si="152"/>
        <v>-0.2678804113934099</v>
      </c>
      <c r="BM263" s="125">
        <f t="shared" si="152"/>
        <v>-0.3944915659533379</v>
      </c>
      <c r="BN263" s="125">
        <f t="shared" si="152"/>
        <v>-0.44539637549584654</v>
      </c>
      <c r="BO263" s="125">
        <f t="shared" si="152"/>
        <v>0.32400347264101725</v>
      </c>
      <c r="BP263" s="125" t="str">
        <f t="shared" si="152"/>
        <v/>
      </c>
      <c r="BQ263" s="125" t="str">
        <f t="shared" si="152"/>
        <v/>
      </c>
      <c r="BR263" s="125">
        <f t="shared" si="152"/>
        <v>-0.1185887527116698</v>
      </c>
      <c r="BS263" s="125" t="str">
        <f t="shared" si="152"/>
        <v/>
      </c>
      <c r="BT263" s="125" t="str">
        <f t="shared" si="152"/>
        <v/>
      </c>
      <c r="BU263" s="125">
        <f t="shared" si="152"/>
        <v>-0.20256629560950046</v>
      </c>
      <c r="BV263" s="125">
        <f t="shared" si="152"/>
        <v>-0.19902589254808234</v>
      </c>
      <c r="BW263" s="125" t="str">
        <f t="shared" si="152"/>
        <v/>
      </c>
      <c r="BX263" s="125">
        <f t="shared" si="152"/>
        <v>-0.11086511468060145</v>
      </c>
      <c r="BY263" s="125">
        <f t="shared" si="152"/>
        <v>0.10094808887600826</v>
      </c>
      <c r="BZ263" s="125" t="str">
        <f t="shared" si="152"/>
        <v/>
      </c>
      <c r="CA263" s="125" t="str">
        <f t="shared" si="152"/>
        <v/>
      </c>
      <c r="CB263" s="125">
        <f t="shared" si="152"/>
        <v>0.14887925956168324</v>
      </c>
      <c r="CC263" s="125">
        <f t="shared" si="152"/>
        <v>-0.67141520545882116</v>
      </c>
      <c r="CD263" s="125">
        <f t="shared" si="152"/>
        <v>-0.35025328552481483</v>
      </c>
      <c r="CE263" s="125">
        <f t="shared" si="152"/>
        <v>-0.43864908057293484</v>
      </c>
      <c r="CF263" s="125" t="str">
        <f t="shared" si="152"/>
        <v/>
      </c>
      <c r="CG263" s="125"/>
      <c r="CH263" s="125"/>
      <c r="CI263" s="125"/>
      <c r="CJ263" s="125">
        <f t="shared" si="152"/>
        <v>0.53086851484357522</v>
      </c>
      <c r="CK263" s="125">
        <f t="shared" si="152"/>
        <v>-0.47636788977791156</v>
      </c>
      <c r="CL263" s="125"/>
      <c r="CM263" s="125">
        <f t="shared" ref="CM263:DN263" si="153">IF(ABS(CM254-CM247)&lt;0.1, "", CM254-CM247)</f>
        <v>-0.70472755814144961</v>
      </c>
      <c r="CN263" s="125"/>
      <c r="CO263" s="125"/>
      <c r="CP263" s="125">
        <f t="shared" si="153"/>
        <v>-0.41500068861576267</v>
      </c>
      <c r="CQ263" s="125"/>
      <c r="CR263" s="125"/>
      <c r="CS263" s="125"/>
      <c r="CT263" s="125"/>
      <c r="CU263" s="125"/>
      <c r="CV263" s="125"/>
      <c r="CW263" s="125"/>
      <c r="CX263" s="125"/>
      <c r="CY263" s="125"/>
      <c r="CZ263" s="125"/>
      <c r="DA263" s="125"/>
      <c r="DB263" s="125"/>
      <c r="DC263" s="125"/>
      <c r="DD263" s="125"/>
      <c r="DE263" s="125"/>
      <c r="DF263" s="125"/>
      <c r="DG263" s="125"/>
      <c r="DH263" s="125"/>
      <c r="DI263" s="125"/>
      <c r="DJ263" s="125"/>
      <c r="DK263" s="125"/>
      <c r="DL263" s="125"/>
      <c r="DM263" s="125">
        <f t="shared" si="153"/>
        <v>0.12790115621871045</v>
      </c>
      <c r="DN263" s="125">
        <f t="shared" si="153"/>
        <v>4.9076486836818916</v>
      </c>
    </row>
    <row r="264" spans="3:118" s="83" customFormat="1">
      <c r="C264" s="127"/>
      <c r="D264" s="113"/>
      <c r="E264" s="111"/>
      <c r="G264" s="83">
        <v>2000</v>
      </c>
      <c r="I264" s="125" t="str">
        <f>IF(ABS(I261-I247)&lt;0.1, "", I261-I247)</f>
        <v/>
      </c>
      <c r="J264" s="125">
        <f t="shared" ref="J264:Y264" si="154">IF(ABS(J261-J247)&lt;0.1, "", J261-J247)</f>
        <v>-0.26448741536769305</v>
      </c>
      <c r="K264" s="125"/>
      <c r="L264" s="125" t="str">
        <f t="shared" si="154"/>
        <v/>
      </c>
      <c r="M264" s="125">
        <f t="shared" si="154"/>
        <v>-0.12303012706038174</v>
      </c>
      <c r="N264" s="125"/>
      <c r="O264" s="125">
        <f t="shared" si="154"/>
        <v>0.47021083222021787</v>
      </c>
      <c r="P264" s="125">
        <f t="shared" si="154"/>
        <v>-0.63166489461514175</v>
      </c>
      <c r="Q264" s="125"/>
      <c r="R264" s="125"/>
      <c r="S264" s="125">
        <f t="shared" si="154"/>
        <v>0.20230750268562758</v>
      </c>
      <c r="T264" s="125">
        <f t="shared" si="154"/>
        <v>-0.16537176271633669</v>
      </c>
      <c r="U264" s="125"/>
      <c r="V264" s="125">
        <f t="shared" si="154"/>
        <v>-1.3007397430913414</v>
      </c>
      <c r="W264" s="125" t="str">
        <f t="shared" si="154"/>
        <v/>
      </c>
      <c r="X264" s="125"/>
      <c r="Y264" s="125" t="str">
        <f t="shared" si="154"/>
        <v/>
      </c>
      <c r="Z264" s="125"/>
      <c r="AA264" s="125"/>
      <c r="AB264" s="125">
        <f t="shared" ref="AB264:CK264" si="155">IF(ABS(AB261-AB247)&lt;0.1, "", AB261-AB247)</f>
        <v>-0.15273833084452093</v>
      </c>
      <c r="AC264" s="125"/>
      <c r="AD264" s="125"/>
      <c r="AE264" s="125">
        <f t="shared" si="155"/>
        <v>-0.19898741468518821</v>
      </c>
      <c r="AF264" s="125"/>
      <c r="AG264" s="125"/>
      <c r="AH264" s="125">
        <f t="shared" si="155"/>
        <v>-0.31540427611139421</v>
      </c>
      <c r="AI264" s="125"/>
      <c r="AJ264" s="125"/>
      <c r="AK264" s="125">
        <f t="shared" si="155"/>
        <v>-0.74341369315643391</v>
      </c>
      <c r="AL264" s="125"/>
      <c r="AM264" s="125"/>
      <c r="AN264" s="125" t="str">
        <f t="shared" si="155"/>
        <v/>
      </c>
      <c r="AO264" s="125">
        <f t="shared" si="155"/>
        <v>-0.10619413080799589</v>
      </c>
      <c r="AP264" s="125" t="str">
        <f t="shared" si="155"/>
        <v/>
      </c>
      <c r="AQ264" s="125" t="str">
        <f t="shared" si="155"/>
        <v/>
      </c>
      <c r="AR264" s="125">
        <f t="shared" si="155"/>
        <v>-0.34163430804431449</v>
      </c>
      <c r="AS264" s="125" t="str">
        <f t="shared" si="155"/>
        <v/>
      </c>
      <c r="AT264" s="125">
        <f t="shared" si="155"/>
        <v>0.1215151060109152</v>
      </c>
      <c r="AU264" s="125" t="str">
        <f t="shared" si="155"/>
        <v/>
      </c>
      <c r="AV264" s="125">
        <f t="shared" si="155"/>
        <v>0.10581410004161818</v>
      </c>
      <c r="AW264" s="125">
        <f t="shared" si="155"/>
        <v>-0.19324724723513143</v>
      </c>
      <c r="AX264" s="125">
        <f t="shared" si="155"/>
        <v>-0.19895057510960257</v>
      </c>
      <c r="AY264" s="125">
        <f t="shared" si="155"/>
        <v>-0.34657810187765925</v>
      </c>
      <c r="AZ264" s="125">
        <f t="shared" si="155"/>
        <v>-0.4959962467266088</v>
      </c>
      <c r="BA264" s="125" t="str">
        <f t="shared" si="155"/>
        <v/>
      </c>
      <c r="BB264" s="125"/>
      <c r="BC264" s="125"/>
      <c r="BD264" s="125"/>
      <c r="BE264" s="125">
        <f t="shared" si="155"/>
        <v>0.25212630384855395</v>
      </c>
      <c r="BF264" s="125">
        <f t="shared" si="155"/>
        <v>0.24259056257387712</v>
      </c>
      <c r="BG264" s="125">
        <f t="shared" si="155"/>
        <v>-0.59265361470500011</v>
      </c>
      <c r="BH264" s="125"/>
      <c r="BI264" s="125">
        <f t="shared" si="155"/>
        <v>-0.26277226689648892</v>
      </c>
      <c r="BJ264" s="125">
        <f t="shared" si="155"/>
        <v>-0.48919818242837287</v>
      </c>
      <c r="BK264" s="125" t="str">
        <f t="shared" si="155"/>
        <v/>
      </c>
      <c r="BL264" s="125" t="str">
        <f t="shared" si="155"/>
        <v/>
      </c>
      <c r="BM264" s="125">
        <f t="shared" si="155"/>
        <v>-0.20473802414533537</v>
      </c>
      <c r="BN264" s="125">
        <f t="shared" si="155"/>
        <v>-0.33947943100546496</v>
      </c>
      <c r="BO264" s="125">
        <f t="shared" si="155"/>
        <v>0.46195052410238446</v>
      </c>
      <c r="BP264" s="125">
        <f t="shared" si="155"/>
        <v>0.18462349141679546</v>
      </c>
      <c r="BQ264" s="125" t="str">
        <f t="shared" si="155"/>
        <v/>
      </c>
      <c r="BR264" s="125" t="str">
        <f t="shared" si="155"/>
        <v/>
      </c>
      <c r="BS264" s="125" t="str">
        <f t="shared" si="155"/>
        <v/>
      </c>
      <c r="BT264" s="125" t="str">
        <f t="shared" si="155"/>
        <v/>
      </c>
      <c r="BU264" s="125">
        <f t="shared" si="155"/>
        <v>-0.1129713483874184</v>
      </c>
      <c r="BV264" s="125">
        <f t="shared" si="155"/>
        <v>-0.21851946660634169</v>
      </c>
      <c r="BW264" s="125" t="str">
        <f t="shared" si="155"/>
        <v/>
      </c>
      <c r="BX264" s="125">
        <f t="shared" si="155"/>
        <v>-0.12758654799787372</v>
      </c>
      <c r="BY264" s="125" t="str">
        <f t="shared" si="155"/>
        <v/>
      </c>
      <c r="BZ264" s="125" t="str">
        <f t="shared" si="155"/>
        <v/>
      </c>
      <c r="CA264" s="125">
        <f t="shared" si="155"/>
        <v>0.16215028893081396</v>
      </c>
      <c r="CB264" s="125">
        <f t="shared" si="155"/>
        <v>0.12808405244465071</v>
      </c>
      <c r="CC264" s="125">
        <f t="shared" si="155"/>
        <v>-0.53137243064882256</v>
      </c>
      <c r="CD264" s="125">
        <f t="shared" si="155"/>
        <v>-0.26172577048251355</v>
      </c>
      <c r="CE264" s="125">
        <f t="shared" si="155"/>
        <v>-0.32683340870082489</v>
      </c>
      <c r="CF264" s="125" t="str">
        <f t="shared" si="155"/>
        <v/>
      </c>
      <c r="CG264" s="125"/>
      <c r="CH264" s="125"/>
      <c r="CI264" s="125"/>
      <c r="CJ264" s="125">
        <f t="shared" si="155"/>
        <v>0.38266286041306996</v>
      </c>
      <c r="CK264" s="125">
        <f t="shared" si="155"/>
        <v>-0.13917173880468425</v>
      </c>
      <c r="CL264" s="125"/>
      <c r="CM264" s="125">
        <f t="shared" ref="CM264:DN264" si="156">IF(ABS(CM261-CM247)&lt;0.1, "", CM261-CM247)</f>
        <v>-0.54130446896117945</v>
      </c>
      <c r="CN264" s="125"/>
      <c r="CO264" s="125"/>
      <c r="CP264" s="125">
        <f t="shared" si="156"/>
        <v>-0.29823149405707028</v>
      </c>
      <c r="CQ264" s="125"/>
      <c r="CR264" s="125"/>
      <c r="CS264" s="125"/>
      <c r="CT264" s="125"/>
      <c r="CU264" s="125"/>
      <c r="CV264" s="125"/>
      <c r="CW264" s="125"/>
      <c r="CX264" s="125"/>
      <c r="CY264" s="125"/>
      <c r="CZ264" s="125"/>
      <c r="DA264" s="125"/>
      <c r="DB264" s="125"/>
      <c r="DC264" s="125"/>
      <c r="DD264" s="125"/>
      <c r="DE264" s="125"/>
      <c r="DF264" s="125"/>
      <c r="DG264" s="125"/>
      <c r="DH264" s="125"/>
      <c r="DI264" s="125"/>
      <c r="DJ264" s="125"/>
      <c r="DK264" s="125"/>
      <c r="DL264" s="125"/>
      <c r="DM264" s="125" t="str">
        <f t="shared" si="156"/>
        <v/>
      </c>
      <c r="DN264" s="125">
        <f t="shared" si="156"/>
        <v>6.5120181000168671</v>
      </c>
    </row>
    <row r="265" spans="3:118" s="83" customFormat="1">
      <c r="C265" s="127"/>
      <c r="D265" s="113"/>
      <c r="E265" s="111"/>
      <c r="I265" s="78"/>
      <c r="J265" s="78"/>
      <c r="K265" s="78"/>
      <c r="L265" s="78"/>
      <c r="M265" s="78"/>
      <c r="N265" s="78"/>
      <c r="O265" s="78"/>
      <c r="P265" s="78"/>
      <c r="Q265" s="78"/>
      <c r="R265" s="78"/>
      <c r="S265" s="78"/>
      <c r="T265" s="78"/>
      <c r="U265" s="78"/>
      <c r="V265" s="78"/>
      <c r="W265" s="78"/>
      <c r="X265" s="78"/>
      <c r="Y265" s="78"/>
      <c r="Z265" s="78"/>
      <c r="AY265" s="109"/>
      <c r="BA265" s="109"/>
      <c r="BB265" s="109"/>
      <c r="BC265" s="109"/>
      <c r="BD265" s="109"/>
      <c r="BE265" s="109"/>
      <c r="BF265" s="109"/>
      <c r="BG265" s="109"/>
      <c r="CD265" s="109"/>
      <c r="CF265" s="109"/>
      <c r="CM265" s="109"/>
    </row>
    <row r="266" spans="3:118" s="83" customFormat="1">
      <c r="C266" s="127"/>
      <c r="D266" s="113"/>
      <c r="E266" s="111"/>
      <c r="I266" s="78"/>
      <c r="J266" s="78"/>
      <c r="K266" s="78"/>
      <c r="L266" s="78"/>
      <c r="M266" s="78"/>
      <c r="N266" s="78"/>
      <c r="O266" s="78"/>
      <c r="P266" s="78"/>
      <c r="Q266" s="78"/>
      <c r="R266" s="78"/>
      <c r="S266" s="78"/>
      <c r="T266" s="78"/>
      <c r="U266" s="78"/>
      <c r="V266" s="78"/>
      <c r="W266" s="78"/>
      <c r="X266" s="78"/>
      <c r="Y266" s="78"/>
      <c r="Z266" s="78"/>
      <c r="AY266" s="109"/>
      <c r="BA266" s="109"/>
      <c r="BB266" s="109"/>
      <c r="BC266" s="109"/>
      <c r="BD266" s="109"/>
      <c r="BE266" s="109"/>
      <c r="BF266" s="109"/>
      <c r="BG266" s="109"/>
      <c r="CD266" s="109"/>
      <c r="CF266" s="109"/>
      <c r="CM266" s="109"/>
    </row>
    <row r="267" spans="3:118" s="83" customFormat="1">
      <c r="C267" s="127"/>
      <c r="D267" s="113"/>
      <c r="E267" s="111"/>
      <c r="I267" s="78"/>
      <c r="J267" s="78"/>
      <c r="K267" s="78"/>
      <c r="L267" s="78"/>
      <c r="M267" s="78"/>
      <c r="N267" s="78"/>
      <c r="O267" s="78"/>
      <c r="P267" s="78"/>
      <c r="Q267" s="78"/>
      <c r="R267" s="78"/>
      <c r="S267" s="78"/>
      <c r="T267" s="78"/>
      <c r="U267" s="78"/>
      <c r="V267" s="78"/>
      <c r="W267" s="78"/>
      <c r="X267" s="78"/>
      <c r="Y267" s="78"/>
      <c r="Z267" s="78"/>
      <c r="AY267" s="109"/>
      <c r="BA267" s="109"/>
      <c r="BB267" s="109"/>
      <c r="BC267" s="109"/>
      <c r="BD267" s="109"/>
      <c r="BE267" s="109"/>
      <c r="BF267" s="109"/>
      <c r="BG267" s="109"/>
      <c r="CD267" s="109"/>
      <c r="CF267" s="109"/>
      <c r="CM267" s="109"/>
    </row>
    <row r="268" spans="3:118" s="83" customFormat="1">
      <c r="C268" s="127"/>
      <c r="D268" s="113"/>
      <c r="E268" s="111"/>
      <c r="I268" s="78"/>
      <c r="J268" s="78"/>
      <c r="K268" s="78"/>
      <c r="L268" s="78"/>
      <c r="M268" s="78"/>
      <c r="N268" s="78"/>
      <c r="O268" s="78"/>
      <c r="P268" s="78"/>
      <c r="Q268" s="78"/>
      <c r="R268" s="78"/>
      <c r="S268" s="78"/>
      <c r="T268" s="78"/>
      <c r="U268" s="78"/>
      <c r="V268" s="78"/>
      <c r="W268" s="78"/>
      <c r="X268" s="78"/>
      <c r="Y268" s="78"/>
      <c r="Z268" s="78"/>
      <c r="AY268" s="109"/>
      <c r="BA268" s="109"/>
      <c r="BB268" s="109"/>
      <c r="BC268" s="109"/>
      <c r="BD268" s="109"/>
      <c r="BE268" s="109"/>
      <c r="BF268" s="109"/>
      <c r="BG268" s="109"/>
      <c r="CD268" s="109"/>
      <c r="CF268" s="109"/>
      <c r="CM268" s="109"/>
    </row>
    <row r="269" spans="3:118">
      <c r="C269" s="81"/>
      <c r="D269" s="20"/>
      <c r="E269" s="67"/>
      <c r="F269" s="79"/>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c r="AE269" s="79"/>
      <c r="AF269" s="79"/>
      <c r="AG269" s="79"/>
      <c r="AH269" s="79"/>
      <c r="AI269" s="79"/>
      <c r="AJ269" s="79"/>
      <c r="AK269" s="79"/>
      <c r="AL269" s="79"/>
      <c r="AM269" s="79"/>
      <c r="AN269" s="79"/>
      <c r="AO269" s="79"/>
      <c r="AP269" s="79"/>
      <c r="AQ269" s="79"/>
      <c r="AR269" s="79"/>
      <c r="AS269" s="79"/>
      <c r="AT269" s="79"/>
      <c r="AU269" s="79"/>
      <c r="AV269" s="79"/>
      <c r="AW269" s="79"/>
      <c r="AX269" s="79"/>
      <c r="AY269" s="80"/>
      <c r="AZ269" s="79"/>
      <c r="BA269" s="80"/>
      <c r="BB269" s="80"/>
      <c r="BC269" s="80"/>
      <c r="BD269" s="80"/>
      <c r="BE269" s="80"/>
      <c r="BF269" s="80"/>
      <c r="BG269" s="80"/>
      <c r="BH269" s="79"/>
      <c r="BI269" s="79"/>
      <c r="BJ269" s="79"/>
      <c r="BK269" s="79"/>
      <c r="BL269" s="79"/>
      <c r="BM269" s="79"/>
      <c r="BN269" s="79"/>
      <c r="BO269" s="79"/>
      <c r="BP269" s="79"/>
      <c r="BQ269" s="79"/>
      <c r="BR269" s="79"/>
      <c r="BS269" s="79"/>
      <c r="BT269" s="79"/>
      <c r="BU269" s="79"/>
      <c r="BV269" s="79"/>
      <c r="BW269" s="79"/>
      <c r="BX269" s="79"/>
      <c r="BY269" s="79"/>
      <c r="BZ269" s="79"/>
      <c r="CA269" s="79"/>
      <c r="CB269" s="79"/>
      <c r="CC269" s="79"/>
      <c r="CD269" s="80"/>
      <c r="CE269" s="79"/>
      <c r="CF269" s="80"/>
      <c r="CG269" s="79"/>
      <c r="CH269" s="79"/>
      <c r="CI269" s="79"/>
      <c r="CJ269" s="79"/>
      <c r="CK269" s="79"/>
      <c r="CL269" s="79"/>
      <c r="CM269" s="80"/>
      <c r="CN269" s="79"/>
      <c r="CO269" s="79"/>
      <c r="CP269" s="79"/>
      <c r="CQ269" s="79"/>
      <c r="CR269" s="79"/>
      <c r="CS269" s="79"/>
      <c r="CT269" s="79"/>
      <c r="CU269" s="79"/>
      <c r="CV269" s="79"/>
      <c r="CW269" s="79"/>
      <c r="CX269" s="79"/>
      <c r="CY269" s="79"/>
      <c r="CZ269" s="79"/>
      <c r="DA269" s="79"/>
      <c r="DB269" s="79"/>
      <c r="DC269" s="79"/>
      <c r="DD269" s="79"/>
      <c r="DE269" s="79"/>
      <c r="DF269" s="79"/>
      <c r="DG269" s="79"/>
      <c r="DH269" s="79"/>
      <c r="DI269" s="79"/>
      <c r="DJ269" s="79"/>
      <c r="DK269" s="79"/>
      <c r="DL269" s="79"/>
      <c r="DM269" s="79"/>
      <c r="DN269" s="79"/>
    </row>
    <row r="270" spans="3:118">
      <c r="C270" s="81"/>
      <c r="D270" s="20"/>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c r="AI270" s="79"/>
      <c r="AJ270" s="79"/>
      <c r="AK270" s="79"/>
      <c r="AL270" s="79"/>
      <c r="AM270" s="79"/>
      <c r="AN270" s="79"/>
      <c r="AO270" s="79"/>
      <c r="AP270" s="79"/>
      <c r="AQ270" s="79"/>
      <c r="AR270" s="79"/>
      <c r="AS270" s="79"/>
      <c r="AT270" s="79"/>
      <c r="AU270" s="79"/>
      <c r="AV270" s="79"/>
      <c r="AW270" s="79"/>
      <c r="AX270" s="79"/>
      <c r="AY270" s="80"/>
      <c r="AZ270" s="79"/>
      <c r="BA270" s="80"/>
      <c r="BB270" s="80"/>
      <c r="BC270" s="80"/>
      <c r="BD270" s="80"/>
      <c r="BE270" s="80"/>
      <c r="BF270" s="80"/>
      <c r="BG270" s="80"/>
      <c r="BH270" s="79"/>
      <c r="BI270" s="79"/>
      <c r="BJ270" s="79"/>
      <c r="BK270" s="79"/>
      <c r="BL270" s="79"/>
      <c r="BM270" s="79"/>
      <c r="BN270" s="79"/>
      <c r="BO270" s="79"/>
      <c r="BP270" s="79"/>
      <c r="BQ270" s="79"/>
      <c r="BR270" s="79"/>
      <c r="BS270" s="79"/>
      <c r="BT270" s="79"/>
      <c r="BU270" s="79"/>
      <c r="BV270" s="79"/>
      <c r="BW270" s="79"/>
      <c r="BX270" s="79"/>
      <c r="BY270" s="79"/>
      <c r="BZ270" s="79"/>
      <c r="CA270" s="79"/>
      <c r="CB270" s="79"/>
      <c r="CC270" s="79"/>
      <c r="CD270" s="80"/>
      <c r="CE270" s="79"/>
      <c r="CF270" s="80"/>
      <c r="CG270" s="79"/>
      <c r="CH270" s="79"/>
      <c r="CI270" s="79"/>
      <c r="CJ270" s="79"/>
      <c r="CK270" s="79"/>
      <c r="CL270" s="79"/>
      <c r="CM270" s="80"/>
      <c r="CN270" s="79"/>
      <c r="CO270" s="79"/>
      <c r="CP270" s="79"/>
      <c r="CQ270" s="79"/>
      <c r="CR270" s="79"/>
      <c r="CS270" s="79"/>
      <c r="CT270" s="79"/>
      <c r="CU270" s="79"/>
      <c r="CV270" s="79"/>
      <c r="CW270" s="79"/>
      <c r="CX270" s="79"/>
      <c r="CY270" s="79"/>
      <c r="CZ270" s="79"/>
      <c r="DA270" s="79"/>
      <c r="DB270" s="79"/>
      <c r="DC270" s="79"/>
      <c r="DD270" s="79"/>
      <c r="DE270" s="79"/>
      <c r="DF270" s="79"/>
      <c r="DG270" s="79"/>
      <c r="DH270" s="79"/>
      <c r="DI270" s="79"/>
      <c r="DJ270" s="79"/>
      <c r="DK270" s="79"/>
      <c r="DL270" s="79"/>
      <c r="DM270" s="79"/>
      <c r="DN270" s="79"/>
    </row>
    <row r="271" spans="3:118">
      <c r="C271" s="81"/>
      <c r="D271" s="20"/>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c r="AE271" s="79"/>
      <c r="AF271" s="79"/>
      <c r="AG271" s="79"/>
      <c r="AH271" s="79"/>
      <c r="AI271" s="79"/>
      <c r="AJ271" s="79"/>
      <c r="AK271" s="79"/>
      <c r="AL271" s="79"/>
      <c r="AM271" s="79"/>
      <c r="AN271" s="79"/>
      <c r="AO271" s="79"/>
      <c r="AP271" s="79"/>
      <c r="AQ271" s="79"/>
      <c r="AR271" s="79"/>
      <c r="AS271" s="79"/>
      <c r="AT271" s="79"/>
      <c r="AU271" s="79"/>
      <c r="AV271" s="79"/>
      <c r="AW271" s="79"/>
      <c r="AX271" s="79"/>
      <c r="AY271" s="80"/>
      <c r="AZ271" s="79"/>
      <c r="BA271" s="80"/>
      <c r="BB271" s="80"/>
      <c r="BC271" s="80"/>
      <c r="BD271" s="80"/>
      <c r="BE271" s="80"/>
      <c r="BF271" s="80"/>
      <c r="BG271" s="80"/>
      <c r="BH271" s="79"/>
      <c r="BI271" s="79"/>
      <c r="BJ271" s="79"/>
      <c r="BK271" s="79"/>
      <c r="BL271" s="79"/>
      <c r="BM271" s="79"/>
      <c r="BN271" s="79"/>
      <c r="BO271" s="79"/>
      <c r="BP271" s="79"/>
      <c r="BQ271" s="79"/>
      <c r="BR271" s="79"/>
      <c r="BS271" s="79"/>
      <c r="BT271" s="79"/>
      <c r="BU271" s="79"/>
      <c r="BV271" s="79"/>
      <c r="BW271" s="79"/>
      <c r="BX271" s="79"/>
      <c r="BY271" s="79"/>
      <c r="BZ271" s="79"/>
      <c r="CA271" s="79"/>
      <c r="CB271" s="79"/>
      <c r="CC271" s="79"/>
      <c r="CD271" s="80"/>
      <c r="CE271" s="79"/>
      <c r="CF271" s="80"/>
      <c r="CG271" s="79"/>
      <c r="CH271" s="79"/>
      <c r="CI271" s="79"/>
      <c r="CJ271" s="79"/>
      <c r="CK271" s="79"/>
      <c r="CL271" s="79"/>
      <c r="CM271" s="80"/>
      <c r="CN271" s="79"/>
      <c r="CO271" s="79"/>
      <c r="CP271" s="79"/>
      <c r="CQ271" s="79"/>
      <c r="CR271" s="79"/>
      <c r="CS271" s="79"/>
      <c r="CT271" s="79"/>
      <c r="CU271" s="79"/>
      <c r="CV271" s="79"/>
      <c r="CW271" s="79"/>
      <c r="CX271" s="79"/>
      <c r="CY271" s="79"/>
      <c r="CZ271" s="79"/>
      <c r="DA271" s="79"/>
      <c r="DB271" s="79"/>
      <c r="DC271" s="79"/>
      <c r="DD271" s="79"/>
      <c r="DE271" s="79"/>
      <c r="DF271" s="79"/>
      <c r="DG271" s="79"/>
      <c r="DH271" s="79"/>
      <c r="DI271" s="79"/>
      <c r="DJ271" s="79"/>
      <c r="DK271" s="79"/>
      <c r="DL271" s="79"/>
      <c r="DM271" s="79"/>
      <c r="DN271" s="79"/>
    </row>
    <row r="272" spans="3:118">
      <c r="C272" s="81"/>
      <c r="D272" s="20"/>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c r="AI272" s="79"/>
      <c r="AJ272" s="79"/>
      <c r="AK272" s="79"/>
      <c r="AL272" s="79"/>
      <c r="AM272" s="79"/>
      <c r="AN272" s="79"/>
      <c r="AO272" s="79"/>
      <c r="AP272" s="79"/>
      <c r="AQ272" s="79"/>
      <c r="AR272" s="79"/>
      <c r="AS272" s="79"/>
      <c r="AT272" s="79"/>
      <c r="AU272" s="79"/>
      <c r="AV272" s="79"/>
      <c r="AW272" s="79"/>
      <c r="AX272" s="79"/>
      <c r="AY272" s="80"/>
      <c r="AZ272" s="79"/>
      <c r="BA272" s="80"/>
      <c r="BB272" s="80"/>
      <c r="BC272" s="80"/>
      <c r="BD272" s="80"/>
      <c r="BE272" s="80"/>
      <c r="BF272" s="80"/>
      <c r="BG272" s="80"/>
      <c r="BH272" s="79"/>
      <c r="BI272" s="79"/>
      <c r="BJ272" s="79"/>
      <c r="BK272" s="79"/>
      <c r="BL272" s="79"/>
      <c r="BM272" s="79"/>
      <c r="BN272" s="79"/>
      <c r="BO272" s="79"/>
      <c r="BP272" s="79"/>
      <c r="BQ272" s="79"/>
      <c r="BR272" s="79"/>
      <c r="BS272" s="79"/>
      <c r="BT272" s="79"/>
      <c r="BU272" s="79"/>
      <c r="BV272" s="79"/>
      <c r="BW272" s="79"/>
      <c r="BX272" s="79"/>
      <c r="BY272" s="79"/>
      <c r="BZ272" s="79"/>
      <c r="CA272" s="79"/>
      <c r="CB272" s="79"/>
      <c r="CC272" s="79"/>
      <c r="CD272" s="80"/>
      <c r="CE272" s="79"/>
      <c r="CF272" s="80"/>
      <c r="CG272" s="79"/>
      <c r="CH272" s="79"/>
      <c r="CI272" s="79"/>
      <c r="CJ272" s="79"/>
      <c r="CK272" s="79"/>
      <c r="CL272" s="79"/>
      <c r="CM272" s="80"/>
      <c r="CN272" s="79"/>
      <c r="CO272" s="79"/>
      <c r="CP272" s="79"/>
      <c r="CQ272" s="79"/>
      <c r="CR272" s="79"/>
      <c r="CS272" s="79"/>
      <c r="CT272" s="79"/>
      <c r="CU272" s="79"/>
      <c r="CV272" s="79"/>
      <c r="CW272" s="79"/>
      <c r="CX272" s="79"/>
      <c r="CY272" s="79"/>
      <c r="CZ272" s="79"/>
      <c r="DA272" s="79"/>
      <c r="DB272" s="79"/>
      <c r="DC272" s="79"/>
      <c r="DD272" s="79"/>
      <c r="DE272" s="79"/>
      <c r="DF272" s="79"/>
      <c r="DG272" s="79"/>
      <c r="DH272" s="79"/>
      <c r="DI272" s="79"/>
      <c r="DJ272" s="79"/>
      <c r="DK272" s="79"/>
      <c r="DL272" s="79"/>
      <c r="DM272" s="79"/>
      <c r="DN272" s="79"/>
    </row>
    <row r="273" spans="3:118" s="83" customFormat="1" ht="21">
      <c r="C273" s="127" t="str">
        <f t="shared" ref="C273:D295" si="157">C225</f>
        <v>PPI</v>
      </c>
      <c r="D273" s="113" t="str">
        <f t="shared" si="157"/>
        <v>Fuel</v>
      </c>
      <c r="F273" s="6" t="s">
        <v>69</v>
      </c>
      <c r="G273" s="83" t="s">
        <v>69</v>
      </c>
      <c r="H273" s="83" t="s">
        <v>69</v>
      </c>
      <c r="I273" s="83" t="s">
        <v>69</v>
      </c>
      <c r="J273" s="83" t="s">
        <v>69</v>
      </c>
      <c r="K273" s="83" t="s">
        <v>69</v>
      </c>
      <c r="L273" s="83" t="s">
        <v>69</v>
      </c>
      <c r="M273" s="83" t="s">
        <v>69</v>
      </c>
      <c r="N273" s="83" t="s">
        <v>69</v>
      </c>
      <c r="O273" s="83" t="s">
        <v>69</v>
      </c>
      <c r="P273" s="83" t="s">
        <v>69</v>
      </c>
      <c r="Q273" s="83" t="s">
        <v>69</v>
      </c>
      <c r="R273" s="83" t="s">
        <v>69</v>
      </c>
      <c r="S273" s="83" t="s">
        <v>69</v>
      </c>
      <c r="T273" s="83" t="s">
        <v>69</v>
      </c>
      <c r="U273" s="83" t="s">
        <v>69</v>
      </c>
      <c r="V273" s="83" t="s">
        <v>69</v>
      </c>
      <c r="W273" s="83" t="s">
        <v>69</v>
      </c>
      <c r="X273" s="83" t="s">
        <v>69</v>
      </c>
      <c r="Y273" s="83" t="s">
        <v>69</v>
      </c>
      <c r="Z273" s="83" t="s">
        <v>69</v>
      </c>
      <c r="AA273" s="83" t="s">
        <v>69</v>
      </c>
      <c r="AB273" s="83" t="s">
        <v>69</v>
      </c>
      <c r="AC273" s="83" t="s">
        <v>69</v>
      </c>
      <c r="AD273" s="83" t="s">
        <v>69</v>
      </c>
      <c r="AE273" s="83" t="s">
        <v>69</v>
      </c>
      <c r="AF273" s="83" t="s">
        <v>69</v>
      </c>
      <c r="AG273" s="83" t="s">
        <v>69</v>
      </c>
      <c r="AH273" s="83" t="s">
        <v>69</v>
      </c>
      <c r="AI273" s="83" t="s">
        <v>69</v>
      </c>
      <c r="AJ273" s="83" t="s">
        <v>69</v>
      </c>
      <c r="AK273" s="83" t="s">
        <v>69</v>
      </c>
      <c r="AL273" s="83" t="s">
        <v>69</v>
      </c>
      <c r="AM273" s="83" t="s">
        <v>69</v>
      </c>
      <c r="AN273" s="83" t="s">
        <v>69</v>
      </c>
      <c r="AO273" s="83" t="s">
        <v>69</v>
      </c>
      <c r="AP273" s="83" t="s">
        <v>69</v>
      </c>
      <c r="AQ273" s="83" t="s">
        <v>69</v>
      </c>
      <c r="AR273" s="83" t="s">
        <v>69</v>
      </c>
      <c r="AS273" s="83" t="s">
        <v>69</v>
      </c>
      <c r="AT273" s="83" t="s">
        <v>69</v>
      </c>
      <c r="AU273" s="83" t="s">
        <v>69</v>
      </c>
      <c r="AV273" s="83" t="s">
        <v>69</v>
      </c>
      <c r="AW273" s="83" t="s">
        <v>69</v>
      </c>
      <c r="AX273" s="83" t="s">
        <v>69</v>
      </c>
      <c r="AY273" s="83" t="s">
        <v>69</v>
      </c>
      <c r="AZ273" s="83" t="s">
        <v>69</v>
      </c>
      <c r="BA273" s="83" t="s">
        <v>69</v>
      </c>
      <c r="BB273" s="109"/>
      <c r="BC273" s="109"/>
      <c r="BD273" s="109"/>
      <c r="BE273" s="83" t="s">
        <v>69</v>
      </c>
      <c r="BF273" s="83" t="s">
        <v>69</v>
      </c>
      <c r="BG273" s="83" t="s">
        <v>69</v>
      </c>
      <c r="BH273" s="83" t="s">
        <v>69</v>
      </c>
      <c r="BI273" s="83" t="s">
        <v>69</v>
      </c>
      <c r="BJ273" s="83" t="s">
        <v>69</v>
      </c>
      <c r="BK273" s="83" t="s">
        <v>69</v>
      </c>
      <c r="BL273" s="83" t="s">
        <v>69</v>
      </c>
      <c r="BM273" s="83" t="s">
        <v>69</v>
      </c>
      <c r="BN273" s="83" t="s">
        <v>69</v>
      </c>
      <c r="BO273" s="83" t="s">
        <v>69</v>
      </c>
      <c r="BP273" s="83" t="s">
        <v>69</v>
      </c>
      <c r="BQ273" s="83" t="s">
        <v>69</v>
      </c>
      <c r="BR273" s="83" t="s">
        <v>69</v>
      </c>
      <c r="BS273" s="83" t="s">
        <v>69</v>
      </c>
      <c r="BT273" s="83" t="s">
        <v>69</v>
      </c>
      <c r="BU273" s="83" t="s">
        <v>69</v>
      </c>
      <c r="BV273" s="83" t="s">
        <v>69</v>
      </c>
      <c r="BW273" s="83" t="s">
        <v>69</v>
      </c>
      <c r="BX273" s="83" t="s">
        <v>69</v>
      </c>
      <c r="BY273" s="83" t="s">
        <v>69</v>
      </c>
      <c r="BZ273" s="83" t="s">
        <v>69</v>
      </c>
      <c r="CA273" s="83" t="s">
        <v>69</v>
      </c>
      <c r="CB273" s="83" t="s">
        <v>69</v>
      </c>
      <c r="CC273" s="83" t="s">
        <v>69</v>
      </c>
      <c r="CD273" s="83" t="s">
        <v>69</v>
      </c>
      <c r="CE273" s="83" t="s">
        <v>69</v>
      </c>
      <c r="CF273" s="83" t="s">
        <v>69</v>
      </c>
      <c r="CG273" s="83" t="s">
        <v>69</v>
      </c>
      <c r="CH273" s="83" t="s">
        <v>69</v>
      </c>
      <c r="CI273" s="83" t="s">
        <v>69</v>
      </c>
      <c r="CJ273" s="83" t="s">
        <v>69</v>
      </c>
      <c r="CK273" s="83" t="s">
        <v>69</v>
      </c>
      <c r="CL273" s="83" t="s">
        <v>69</v>
      </c>
      <c r="CM273" s="83" t="s">
        <v>69</v>
      </c>
      <c r="CN273" s="83" t="s">
        <v>69</v>
      </c>
      <c r="CO273" s="83" t="s">
        <v>69</v>
      </c>
      <c r="CP273" s="83" t="s">
        <v>69</v>
      </c>
      <c r="CQ273" s="83" t="s">
        <v>69</v>
      </c>
      <c r="CR273" s="83" t="s">
        <v>69</v>
      </c>
      <c r="CS273" s="83" t="s">
        <v>69</v>
      </c>
      <c r="CT273" s="83" t="s">
        <v>69</v>
      </c>
      <c r="CU273" s="83" t="s">
        <v>69</v>
      </c>
      <c r="CV273" s="83" t="s">
        <v>69</v>
      </c>
      <c r="CW273" s="83" t="s">
        <v>69</v>
      </c>
      <c r="CX273" s="83" t="s">
        <v>69</v>
      </c>
      <c r="CY273" s="83" t="s">
        <v>69</v>
      </c>
      <c r="CZ273" s="83" t="s">
        <v>69</v>
      </c>
      <c r="DA273" s="83" t="s">
        <v>69</v>
      </c>
      <c r="DB273" s="83" t="s">
        <v>69</v>
      </c>
      <c r="DC273" s="83" t="s">
        <v>69</v>
      </c>
      <c r="DD273" s="83" t="s">
        <v>69</v>
      </c>
      <c r="DE273" s="83" t="s">
        <v>69</v>
      </c>
      <c r="DF273" s="83" t="s">
        <v>69</v>
      </c>
      <c r="DG273" s="83" t="s">
        <v>69</v>
      </c>
      <c r="DH273" s="83" t="s">
        <v>69</v>
      </c>
      <c r="DI273" s="83" t="s">
        <v>69</v>
      </c>
      <c r="DJ273" s="83" t="s">
        <v>69</v>
      </c>
      <c r="DK273" s="83" t="s">
        <v>69</v>
      </c>
      <c r="DL273" s="83" t="s">
        <v>69</v>
      </c>
      <c r="DM273" s="83" t="s">
        <v>69</v>
      </c>
      <c r="DN273" s="83" t="s">
        <v>69</v>
      </c>
    </row>
    <row r="274" spans="3:118" s="83" customFormat="1">
      <c r="C274" s="127">
        <f t="shared" si="157"/>
        <v>39.5</v>
      </c>
      <c r="D274" s="113">
        <f t="shared" si="157"/>
        <v>1.0866666666666667</v>
      </c>
      <c r="E274" s="110">
        <v>1990</v>
      </c>
      <c r="F274" s="109">
        <f t="shared" ref="F274:AK274" si="158">AVERAGE(F11,F32,F53)</f>
        <v>66.341299060295071</v>
      </c>
      <c r="G274" s="109">
        <f t="shared" si="158"/>
        <v>43.572984749455337</v>
      </c>
      <c r="H274" s="109">
        <f t="shared" si="158"/>
        <v>1.0866666666666667</v>
      </c>
      <c r="I274" s="109">
        <f t="shared" si="158"/>
        <v>11.963333333333333</v>
      </c>
      <c r="J274" s="109">
        <f t="shared" si="158"/>
        <v>11.899999999999999</v>
      </c>
      <c r="K274" s="109">
        <f t="shared" si="158"/>
        <v>20</v>
      </c>
      <c r="L274" s="109">
        <f t="shared" si="158"/>
        <v>12.65</v>
      </c>
      <c r="M274" s="109">
        <f t="shared" si="158"/>
        <v>11.833333333333334</v>
      </c>
      <c r="N274" s="109">
        <f t="shared" si="158"/>
        <v>33.333333333333336</v>
      </c>
      <c r="O274" s="109">
        <f t="shared" si="158"/>
        <v>18.351873616079029</v>
      </c>
      <c r="P274" s="109">
        <f t="shared" si="158"/>
        <v>14.729960617994548</v>
      </c>
      <c r="Q274" s="109">
        <f t="shared" si="158"/>
        <v>51.381803493890743</v>
      </c>
      <c r="R274" s="109">
        <f t="shared" si="158"/>
        <v>21.333333333333332</v>
      </c>
      <c r="S274" s="109">
        <f t="shared" si="158"/>
        <v>16.760000000000002</v>
      </c>
      <c r="T274" s="109">
        <f t="shared" si="158"/>
        <v>12.359550561797754</v>
      </c>
      <c r="U274" s="109">
        <f t="shared" si="158"/>
        <v>25.756554307116104</v>
      </c>
      <c r="V274" s="109">
        <f t="shared" si="158"/>
        <v>14.236402116402116</v>
      </c>
      <c r="W274" s="109">
        <f t="shared" si="158"/>
        <v>11</v>
      </c>
      <c r="X274" s="109">
        <f t="shared" si="158"/>
        <v>768</v>
      </c>
      <c r="Y274" s="109">
        <f t="shared" si="158"/>
        <v>11.766666666666666</v>
      </c>
      <c r="Z274" s="109">
        <f t="shared" si="158"/>
        <v>10</v>
      </c>
      <c r="AA274" s="109">
        <f t="shared" si="158"/>
        <v>0.8666666666666667</v>
      </c>
      <c r="AB274" s="109">
        <f t="shared" si="158"/>
        <v>11.366666666666667</v>
      </c>
      <c r="AC274" s="109">
        <f t="shared" si="158"/>
        <v>9.3333333333333339</v>
      </c>
      <c r="AD274" s="109">
        <f t="shared" si="158"/>
        <v>0.80000000000000016</v>
      </c>
      <c r="AE274" s="109">
        <f t="shared" si="158"/>
        <v>10.866666666666667</v>
      </c>
      <c r="AF274" s="109">
        <f t="shared" si="158"/>
        <v>9.3333333333333339</v>
      </c>
      <c r="AG274" s="109">
        <f t="shared" si="158"/>
        <v>0.6333333333333333</v>
      </c>
      <c r="AH274" s="109">
        <f t="shared" si="158"/>
        <v>11</v>
      </c>
      <c r="AI274" s="109">
        <f t="shared" si="158"/>
        <v>10</v>
      </c>
      <c r="AJ274" s="109">
        <f t="shared" si="158"/>
        <v>0.66666666666666663</v>
      </c>
      <c r="AK274" s="109">
        <f t="shared" si="158"/>
        <v>15.4</v>
      </c>
      <c r="AL274" s="109">
        <f t="shared" ref="AL274:BT274" si="159">AVERAGE(AL11,AL32,AL53)</f>
        <v>10</v>
      </c>
      <c r="AM274" s="109">
        <f t="shared" si="159"/>
        <v>0.5</v>
      </c>
      <c r="AN274" s="109">
        <f t="shared" si="159"/>
        <v>5.4000000000000012</v>
      </c>
      <c r="AO274" s="109">
        <f t="shared" si="159"/>
        <v>3.8800000000000003</v>
      </c>
      <c r="AP274" s="109">
        <f t="shared" si="159"/>
        <v>3.0166666666666671</v>
      </c>
      <c r="AQ274" s="109">
        <f t="shared" si="159"/>
        <v>3.2033333333333336</v>
      </c>
      <c r="AR274" s="109">
        <f t="shared" si="159"/>
        <v>4.8500000000000005</v>
      </c>
      <c r="AS274" s="109">
        <f t="shared" si="159"/>
        <v>3.1433333333333331</v>
      </c>
      <c r="AT274" s="109">
        <f t="shared" si="159"/>
        <v>3.8366666666666664</v>
      </c>
      <c r="AU274" s="109">
        <f t="shared" si="159"/>
        <v>3.2166666666666668</v>
      </c>
      <c r="AV274" s="109">
        <f t="shared" si="159"/>
        <v>3.73</v>
      </c>
      <c r="AW274" s="109">
        <f t="shared" ref="AW274" si="160">AVERAGE(AW11,AW32,AW53)</f>
        <v>4.4899999999999993</v>
      </c>
      <c r="AX274" s="109">
        <f t="shared" si="159"/>
        <v>4.7030871670702181</v>
      </c>
      <c r="AY274" s="109">
        <f t="shared" ref="AY274:BA274" si="161">AVERAGE(AY11,AY32,AY53)</f>
        <v>4.5066666666666668</v>
      </c>
      <c r="AZ274" s="109">
        <f t="shared" si="161"/>
        <v>4.8166666666666664</v>
      </c>
      <c r="BA274" s="109">
        <f t="shared" si="161"/>
        <v>6.12</v>
      </c>
      <c r="BB274" s="109"/>
      <c r="BC274" s="109"/>
      <c r="BD274" s="109"/>
      <c r="BE274" s="109">
        <f t="shared" ref="BE274:BG274" si="162">AVERAGE(BE11,BE32,BE53)</f>
        <v>3.8495546644429743</v>
      </c>
      <c r="BF274" s="109">
        <f t="shared" si="162"/>
        <v>3.8797536143351663</v>
      </c>
      <c r="BG274" s="109">
        <f t="shared" si="162"/>
        <v>6.6759296243461721</v>
      </c>
      <c r="BH274" s="109">
        <f t="shared" si="159"/>
        <v>3.9142320494531622</v>
      </c>
      <c r="BI274" s="109">
        <f t="shared" si="159"/>
        <v>4.4533333333333331</v>
      </c>
      <c r="BJ274" s="109">
        <f t="shared" si="159"/>
        <v>4.3433333333333328</v>
      </c>
      <c r="BK274" s="109">
        <f t="shared" si="159"/>
        <v>4.6433333333333335</v>
      </c>
      <c r="BL274" s="109">
        <f t="shared" si="159"/>
        <v>5.44</v>
      </c>
      <c r="BM274" s="109">
        <f t="shared" si="159"/>
        <v>5.7833333333333341</v>
      </c>
      <c r="BN274" s="109">
        <f t="shared" si="159"/>
        <v>6.0320833333333335</v>
      </c>
      <c r="BO274" s="109">
        <f t="shared" si="159"/>
        <v>6.3966666666666656</v>
      </c>
      <c r="BP274" s="109">
        <f t="shared" si="159"/>
        <v>6.8130244342684092</v>
      </c>
      <c r="BQ274" s="109">
        <f t="shared" si="159"/>
        <v>5.7912500000000007</v>
      </c>
      <c r="BR274" s="109">
        <f t="shared" si="159"/>
        <v>6.0168783068783069</v>
      </c>
      <c r="BS274" s="109">
        <f t="shared" si="159"/>
        <v>6.3353580183202167</v>
      </c>
      <c r="BT274" s="109">
        <f t="shared" si="159"/>
        <v>6.1175789541598116</v>
      </c>
      <c r="BU274" s="109">
        <f t="shared" ref="BU274:CZ274" si="163">AVERAGE(BU11,BU32,BU53)</f>
        <v>6.9066666666666663</v>
      </c>
      <c r="BV274" s="109">
        <f t="shared" si="163"/>
        <v>9.6533333333332241</v>
      </c>
      <c r="BW274" s="109">
        <f t="shared" si="163"/>
        <v>7.2333333333333334</v>
      </c>
      <c r="BX274" s="109">
        <f t="shared" si="163"/>
        <v>2.2200000000000002</v>
      </c>
      <c r="BY274" s="109">
        <f t="shared" si="163"/>
        <v>0.42333333333333334</v>
      </c>
      <c r="BZ274" s="109">
        <f t="shared" si="163"/>
        <v>0.46939207650273224</v>
      </c>
      <c r="CA274" s="109">
        <f t="shared" si="163"/>
        <v>6.19</v>
      </c>
      <c r="CB274" s="109">
        <f t="shared" si="163"/>
        <v>6.9366666666665848</v>
      </c>
      <c r="CC274" s="109">
        <f t="shared" si="163"/>
        <v>6.98</v>
      </c>
      <c r="CD274" s="109">
        <f t="shared" ref="CD274:CF274" si="164">AVERAGE(CD11,CD32,CD53)</f>
        <v>8.2315396458813002</v>
      </c>
      <c r="CE274" s="109">
        <f t="shared" si="164"/>
        <v>11.74</v>
      </c>
      <c r="CF274" s="109">
        <f t="shared" si="164"/>
        <v>0.28476190476190477</v>
      </c>
      <c r="CG274" s="109">
        <f t="shared" si="163"/>
        <v>7.29</v>
      </c>
      <c r="CH274" s="109">
        <f t="shared" si="163"/>
        <v>49.21</v>
      </c>
      <c r="CI274" s="109">
        <f t="shared" si="163"/>
        <v>27</v>
      </c>
      <c r="CJ274" s="109">
        <f t="shared" si="163"/>
        <v>2.3866666666666663</v>
      </c>
      <c r="CK274" s="109">
        <f t="shared" si="163"/>
        <v>4.5681917611756235</v>
      </c>
      <c r="CL274" s="109">
        <f t="shared" si="163"/>
        <v>0.74502493683052051</v>
      </c>
      <c r="CM274" s="109">
        <f t="shared" ref="CM274" si="165">AVERAGE(CM11,CM32,CM53)</f>
        <v>15.613690198909152</v>
      </c>
      <c r="CN274" s="109">
        <f t="shared" si="163"/>
        <v>21.06</v>
      </c>
      <c r="CO274" s="109">
        <f t="shared" si="163"/>
        <v>4.903756613756614</v>
      </c>
      <c r="CP274" s="109">
        <f t="shared" si="163"/>
        <v>4.046666666666666</v>
      </c>
      <c r="CQ274" s="109">
        <f t="shared" si="163"/>
        <v>2.4566666666666666</v>
      </c>
      <c r="CR274" s="109">
        <f t="shared" si="163"/>
        <v>2.1233333333332998</v>
      </c>
      <c r="CS274" s="109">
        <f t="shared" si="163"/>
        <v>0.27083333333333331</v>
      </c>
      <c r="CT274" s="109">
        <f t="shared" si="163"/>
        <v>0.25666666666666665</v>
      </c>
      <c r="CU274" s="109">
        <f t="shared" si="163"/>
        <v>0.45</v>
      </c>
      <c r="CV274" s="109">
        <f t="shared" si="163"/>
        <v>0.18333333333333335</v>
      </c>
      <c r="CW274" s="109">
        <f t="shared" si="163"/>
        <v>0.34</v>
      </c>
      <c r="CX274" s="109">
        <f t="shared" si="163"/>
        <v>0.41125000000000006</v>
      </c>
      <c r="CY274" s="109">
        <f t="shared" si="163"/>
        <v>0.73062650448416167</v>
      </c>
      <c r="CZ274" s="109">
        <f t="shared" si="163"/>
        <v>1.0789448209099723</v>
      </c>
      <c r="DA274" s="109">
        <f t="shared" ref="DA274:DN274" si="166">AVERAGE(DA11,DA32,DA53)</f>
        <v>0.51</v>
      </c>
      <c r="DB274" s="109">
        <f t="shared" si="166"/>
        <v>11.066345098039216</v>
      </c>
      <c r="DC274" s="109">
        <f t="shared" si="166"/>
        <v>1.262486274509804</v>
      </c>
      <c r="DD274" s="109">
        <f t="shared" si="166"/>
        <v>5.8366274509803917</v>
      </c>
      <c r="DE274" s="109">
        <f t="shared" si="166"/>
        <v>1.66875</v>
      </c>
      <c r="DF274" s="109">
        <f t="shared" si="166"/>
        <v>8.8249999999999993</v>
      </c>
      <c r="DG274" s="109">
        <f t="shared" si="166"/>
        <v>4.0934498521107843</v>
      </c>
      <c r="DH274" s="109">
        <f t="shared" si="166"/>
        <v>5.7805592901317526</v>
      </c>
      <c r="DI274" s="109">
        <f t="shared" si="166"/>
        <v>13.026666666666666</v>
      </c>
      <c r="DJ274" s="109">
        <f t="shared" si="166"/>
        <v>6.3999999999999995</v>
      </c>
      <c r="DK274" s="109">
        <f t="shared" si="166"/>
        <v>9.6582194411487183</v>
      </c>
      <c r="DL274" s="109">
        <f t="shared" si="166"/>
        <v>0.86255851853035692</v>
      </c>
      <c r="DM274" s="109">
        <f t="shared" si="166"/>
        <v>6.0966666666666667</v>
      </c>
      <c r="DN274" s="109">
        <f t="shared" si="166"/>
        <v>31.419078446306163</v>
      </c>
    </row>
    <row r="275" spans="3:118" s="83" customFormat="1">
      <c r="C275" s="127">
        <f t="shared" si="157"/>
        <v>41.1</v>
      </c>
      <c r="D275" s="113">
        <f t="shared" si="157"/>
        <v>1.0906666666666667</v>
      </c>
      <c r="E275" s="110">
        <v>1991</v>
      </c>
      <c r="F275" s="109">
        <f t="shared" ref="F275:AK275" si="167">AVERAGE(F12,F33,F54)</f>
        <v>68.518040318038857</v>
      </c>
      <c r="G275" s="109">
        <f t="shared" si="167"/>
        <v>44.444444444444436</v>
      </c>
      <c r="H275" s="109">
        <f t="shared" si="167"/>
        <v>1.0906666666666667</v>
      </c>
      <c r="I275" s="109">
        <f t="shared" si="167"/>
        <v>11.926666666666668</v>
      </c>
      <c r="J275" s="109">
        <f t="shared" si="167"/>
        <v>11.733333333333334</v>
      </c>
      <c r="K275" s="109">
        <f t="shared" si="167"/>
        <v>20</v>
      </c>
      <c r="L275" s="109">
        <f t="shared" si="167"/>
        <v>12.016666666666667</v>
      </c>
      <c r="M275" s="109">
        <f t="shared" si="167"/>
        <v>11.5</v>
      </c>
      <c r="N275" s="109">
        <f t="shared" si="167"/>
        <v>28</v>
      </c>
      <c r="O275" s="109">
        <f t="shared" si="167"/>
        <v>18.215443706353263</v>
      </c>
      <c r="P275" s="109">
        <f t="shared" si="167"/>
        <v>14.159921235989097</v>
      </c>
      <c r="Q275" s="109">
        <f t="shared" si="167"/>
        <v>52.763606987781486</v>
      </c>
      <c r="R275" s="109">
        <f t="shared" si="167"/>
        <v>22.333333333333332</v>
      </c>
      <c r="S275" s="109">
        <f t="shared" si="167"/>
        <v>20.462083333333336</v>
      </c>
      <c r="T275" s="109">
        <f t="shared" si="167"/>
        <v>12.825093632958804</v>
      </c>
      <c r="U275" s="109">
        <f t="shared" si="167"/>
        <v>24.31460674157303</v>
      </c>
      <c r="V275" s="109">
        <f t="shared" si="167"/>
        <v>16.34121693121693</v>
      </c>
      <c r="W275" s="109">
        <f t="shared" si="167"/>
        <v>11.016666666666666</v>
      </c>
      <c r="X275" s="109">
        <f t="shared" si="167"/>
        <v>928</v>
      </c>
      <c r="Y275" s="109">
        <f t="shared" si="167"/>
        <v>11.733333333333334</v>
      </c>
      <c r="Z275" s="109">
        <f t="shared" si="167"/>
        <v>11</v>
      </c>
      <c r="AA275" s="109">
        <f t="shared" si="167"/>
        <v>1.5666666666666667</v>
      </c>
      <c r="AB275" s="109">
        <f t="shared" si="167"/>
        <v>11.6</v>
      </c>
      <c r="AC275" s="109">
        <f t="shared" si="167"/>
        <v>11.666666666666666</v>
      </c>
      <c r="AD275" s="109">
        <f t="shared" si="167"/>
        <v>0.9</v>
      </c>
      <c r="AE275" s="109">
        <f t="shared" si="167"/>
        <v>10.9</v>
      </c>
      <c r="AF275" s="109">
        <f t="shared" si="167"/>
        <v>16</v>
      </c>
      <c r="AG275" s="109">
        <f t="shared" si="167"/>
        <v>0.73703703703703705</v>
      </c>
      <c r="AH275" s="109">
        <f t="shared" si="167"/>
        <v>11.566666666666668</v>
      </c>
      <c r="AI275" s="109">
        <f t="shared" si="167"/>
        <v>14.666666666666666</v>
      </c>
      <c r="AJ275" s="109">
        <f t="shared" si="167"/>
        <v>0.98800984498956301</v>
      </c>
      <c r="AK275" s="109">
        <f t="shared" si="167"/>
        <v>12.199999999999998</v>
      </c>
      <c r="AL275" s="109">
        <f t="shared" ref="AL275:BT275" si="168">AVERAGE(AL12,AL33,AL54)</f>
        <v>11</v>
      </c>
      <c r="AM275" s="109">
        <f t="shared" si="168"/>
        <v>1</v>
      </c>
      <c r="AN275" s="109">
        <f t="shared" si="168"/>
        <v>5.68</v>
      </c>
      <c r="AO275" s="109">
        <f t="shared" si="168"/>
        <v>4.6900000000000004</v>
      </c>
      <c r="AP275" s="109">
        <f t="shared" si="168"/>
        <v>3.0700000000000003</v>
      </c>
      <c r="AQ275" s="109">
        <f t="shared" si="168"/>
        <v>3.1366666666666667</v>
      </c>
      <c r="AR275" s="109">
        <f t="shared" si="168"/>
        <v>4.6966666666666663</v>
      </c>
      <c r="AS275" s="109">
        <f t="shared" si="168"/>
        <v>3.2266666666666666</v>
      </c>
      <c r="AT275" s="109">
        <f t="shared" si="168"/>
        <v>3.8366666666666664</v>
      </c>
      <c r="AU275" s="109">
        <f t="shared" si="168"/>
        <v>3.0966666666666662</v>
      </c>
      <c r="AV275" s="109">
        <f t="shared" si="168"/>
        <v>3.8733333333333331</v>
      </c>
      <c r="AW275" s="109">
        <f t="shared" ref="AW275" si="169">AVERAGE(AW12,AW33,AW54)</f>
        <v>4.503333333333333</v>
      </c>
      <c r="AX275" s="109">
        <f t="shared" si="168"/>
        <v>4.5405853735091029</v>
      </c>
      <c r="AY275" s="109">
        <f t="shared" ref="AY275:BA275" si="170">AVERAGE(AY12,AY33,AY54)</f>
        <v>4.8</v>
      </c>
      <c r="AZ275" s="109">
        <f t="shared" si="170"/>
        <v>5.1499999999999995</v>
      </c>
      <c r="BA275" s="109">
        <f t="shared" si="170"/>
        <v>6.78</v>
      </c>
      <c r="BB275" s="109"/>
      <c r="BC275" s="109"/>
      <c r="BD275" s="109"/>
      <c r="BE275" s="109">
        <f t="shared" ref="BE275:BG275" si="171">AVERAGE(BE12,BE33,BE54)</f>
        <v>4.5380600942707412</v>
      </c>
      <c r="BF275" s="109">
        <f t="shared" si="171"/>
        <v>4.1487517817145187</v>
      </c>
      <c r="BG275" s="109">
        <f t="shared" si="171"/>
        <v>6.6157536852116019</v>
      </c>
      <c r="BH275" s="109">
        <f t="shared" si="168"/>
        <v>4.0081455064194005</v>
      </c>
      <c r="BI275" s="109">
        <f t="shared" si="168"/>
        <v>4.4533333333333331</v>
      </c>
      <c r="BJ275" s="109">
        <f t="shared" si="168"/>
        <v>4.43</v>
      </c>
      <c r="BK275" s="109">
        <f t="shared" si="168"/>
        <v>4.8899999999999997</v>
      </c>
      <c r="BL275" s="109">
        <f t="shared" si="168"/>
        <v>5.5333333333333341</v>
      </c>
      <c r="BM275" s="109">
        <f t="shared" si="168"/>
        <v>6.21</v>
      </c>
      <c r="BN275" s="109">
        <f t="shared" si="168"/>
        <v>5.6400000000000006</v>
      </c>
      <c r="BO275" s="109">
        <f t="shared" si="168"/>
        <v>7.0367724867724872</v>
      </c>
      <c r="BP275" s="109">
        <f t="shared" si="168"/>
        <v>6.7652074656558812</v>
      </c>
      <c r="BQ275" s="109">
        <f t="shared" si="168"/>
        <v>5.8500000000000005</v>
      </c>
      <c r="BR275" s="109">
        <f t="shared" si="168"/>
        <v>6.05</v>
      </c>
      <c r="BS275" s="109">
        <f t="shared" si="168"/>
        <v>6.9264352986711399</v>
      </c>
      <c r="BT275" s="109">
        <f t="shared" si="168"/>
        <v>5.8536985064034326</v>
      </c>
      <c r="BU275" s="109">
        <f t="shared" ref="BU275:CZ275" si="172">AVERAGE(BU12,BU33,BU54)</f>
        <v>7.59</v>
      </c>
      <c r="BV275" s="109">
        <f t="shared" si="172"/>
        <v>9.6533333333332259</v>
      </c>
      <c r="BW275" s="109">
        <f t="shared" si="172"/>
        <v>7.5566666666666675</v>
      </c>
      <c r="BX275" s="109">
        <f t="shared" si="172"/>
        <v>2.1033333333333335</v>
      </c>
      <c r="BY275" s="109">
        <f t="shared" si="172"/>
        <v>0.43333333333333335</v>
      </c>
      <c r="BZ275" s="109">
        <f t="shared" si="172"/>
        <v>0.54002862347124647</v>
      </c>
      <c r="CA275" s="109">
        <f t="shared" si="172"/>
        <v>6.3566666666666665</v>
      </c>
      <c r="CB275" s="109">
        <f t="shared" si="172"/>
        <v>6.9366666666665857</v>
      </c>
      <c r="CC275" s="109">
        <f t="shared" si="172"/>
        <v>6.8400000000000007</v>
      </c>
      <c r="CD275" s="109">
        <f t="shared" ref="CD275:CF275" si="173">AVERAGE(CD12,CD33,CD54)</f>
        <v>8.2315396458813019</v>
      </c>
      <c r="CE275" s="109">
        <f t="shared" si="173"/>
        <v>12.520000000000001</v>
      </c>
      <c r="CF275" s="109">
        <f t="shared" si="173"/>
        <v>0.26333333333333336</v>
      </c>
      <c r="CG275" s="109">
        <f t="shared" si="172"/>
        <v>6.5</v>
      </c>
      <c r="CH275" s="109">
        <f t="shared" si="172"/>
        <v>46.45000000000001</v>
      </c>
      <c r="CI275" s="109">
        <f t="shared" si="172"/>
        <v>25.17</v>
      </c>
      <c r="CJ275" s="109">
        <f t="shared" si="172"/>
        <v>3.0333333333333332</v>
      </c>
      <c r="CK275" s="109">
        <f t="shared" si="172"/>
        <v>4.1972876417634373</v>
      </c>
      <c r="CL275" s="109">
        <f t="shared" si="172"/>
        <v>0.79258727890682168</v>
      </c>
      <c r="CM275" s="109">
        <f t="shared" ref="CM275" si="174">AVERAGE(CM12,CM33,CM54)</f>
        <v>16.227380397818305</v>
      </c>
      <c r="CN275" s="109">
        <f t="shared" si="172"/>
        <v>20</v>
      </c>
      <c r="CO275" s="109">
        <f t="shared" si="172"/>
        <v>4.8833333333333329</v>
      </c>
      <c r="CP275" s="109">
        <f t="shared" si="172"/>
        <v>4.1566666666666663</v>
      </c>
      <c r="CQ275" s="109">
        <f t="shared" si="172"/>
        <v>2.25</v>
      </c>
      <c r="CR275" s="109">
        <f t="shared" si="172"/>
        <v>2.1233333333333002</v>
      </c>
      <c r="CS275" s="109">
        <f t="shared" si="172"/>
        <v>0.26</v>
      </c>
      <c r="CT275" s="109">
        <f t="shared" si="172"/>
        <v>0.25</v>
      </c>
      <c r="CU275" s="109">
        <f t="shared" si="172"/>
        <v>0.49</v>
      </c>
      <c r="CV275" s="109">
        <f t="shared" si="172"/>
        <v>0.19666666666666666</v>
      </c>
      <c r="CW275" s="109">
        <f t="shared" si="172"/>
        <v>0.34666666666666668</v>
      </c>
      <c r="CX275" s="109">
        <f t="shared" si="172"/>
        <v>0.3</v>
      </c>
      <c r="CY275" s="109">
        <f t="shared" si="172"/>
        <v>0.78697164646486184</v>
      </c>
      <c r="CZ275" s="109">
        <f t="shared" si="172"/>
        <v>1.1088120591896018</v>
      </c>
      <c r="DA275" s="109">
        <f t="shared" ref="DA275:DN275" si="175">AVERAGE(DA12,DA33,DA54)</f>
        <v>0.6</v>
      </c>
      <c r="DB275" s="109">
        <f t="shared" si="175"/>
        <v>16.017207843137257</v>
      </c>
      <c r="DC275" s="109">
        <f t="shared" si="175"/>
        <v>1.2737019607843136</v>
      </c>
      <c r="DD275" s="109">
        <f t="shared" si="175"/>
        <v>7.8781960784313725</v>
      </c>
      <c r="DE275" s="109">
        <f t="shared" si="175"/>
        <v>1.23</v>
      </c>
      <c r="DF275" s="109">
        <f t="shared" si="175"/>
        <v>7.8999999999999995</v>
      </c>
      <c r="DG275" s="109">
        <f t="shared" si="175"/>
        <v>4.2336246302769576</v>
      </c>
      <c r="DH275" s="109">
        <f t="shared" si="175"/>
        <v>5.9013982253293884</v>
      </c>
      <c r="DI275" s="109">
        <f t="shared" si="175"/>
        <v>13.266666666666666</v>
      </c>
      <c r="DJ275" s="109">
        <f t="shared" si="175"/>
        <v>6.9333333333333336</v>
      </c>
      <c r="DK275" s="109">
        <f t="shared" si="175"/>
        <v>10.021344830577785</v>
      </c>
      <c r="DL275" s="109">
        <f t="shared" si="175"/>
        <v>1.0189693279375651</v>
      </c>
      <c r="DM275" s="109">
        <f t="shared" si="175"/>
        <v>6.5866666666666669</v>
      </c>
      <c r="DN275" s="109">
        <f t="shared" si="175"/>
        <v>39.266774562071589</v>
      </c>
    </row>
    <row r="276" spans="3:118" s="83" customFormat="1">
      <c r="C276" s="127">
        <f t="shared" si="157"/>
        <v>42.5</v>
      </c>
      <c r="D276" s="113">
        <f t="shared" si="157"/>
        <v>1.1164999999999998</v>
      </c>
      <c r="E276" s="110">
        <v>1992</v>
      </c>
      <c r="F276" s="109">
        <f t="shared" ref="F276:AK276" si="176">AVERAGE(F13,F34,F55)</f>
        <v>70.329327106343314</v>
      </c>
      <c r="G276" s="109">
        <f t="shared" si="176"/>
        <v>45.315904139433549</v>
      </c>
      <c r="H276" s="109">
        <f t="shared" si="176"/>
        <v>1.1164999999999998</v>
      </c>
      <c r="I276" s="109">
        <f t="shared" si="176"/>
        <v>12.086666666666668</v>
      </c>
      <c r="J276" s="109">
        <f t="shared" si="176"/>
        <v>12.066666666666665</v>
      </c>
      <c r="K276" s="109">
        <f t="shared" si="176"/>
        <v>20.333333333333332</v>
      </c>
      <c r="L276" s="109">
        <f t="shared" si="176"/>
        <v>12.423333333333334</v>
      </c>
      <c r="M276" s="109">
        <f t="shared" si="176"/>
        <v>11.966666666666667</v>
      </c>
      <c r="N276" s="109">
        <f t="shared" si="176"/>
        <v>31.666666666666668</v>
      </c>
      <c r="O276" s="109">
        <f t="shared" si="176"/>
        <v>18.079013796627489</v>
      </c>
      <c r="P276" s="109">
        <f t="shared" si="176"/>
        <v>13.589881853983643</v>
      </c>
      <c r="Q276" s="109">
        <f t="shared" si="176"/>
        <v>54.145410481672229</v>
      </c>
      <c r="R276" s="109">
        <f t="shared" si="176"/>
        <v>22.333333333333332</v>
      </c>
      <c r="S276" s="109">
        <f t="shared" si="176"/>
        <v>19.886666666666667</v>
      </c>
      <c r="T276" s="109">
        <f t="shared" si="176"/>
        <v>13.290636704119853</v>
      </c>
      <c r="U276" s="109">
        <f t="shared" si="176"/>
        <v>22.872659176029959</v>
      </c>
      <c r="V276" s="109">
        <f t="shared" si="176"/>
        <v>16.293333333333333</v>
      </c>
      <c r="W276" s="109">
        <f t="shared" si="176"/>
        <v>11.508333333333333</v>
      </c>
      <c r="X276" s="109">
        <f t="shared" si="176"/>
        <v>896</v>
      </c>
      <c r="Y276" s="109">
        <f t="shared" si="176"/>
        <v>11.9</v>
      </c>
      <c r="Z276" s="109">
        <f t="shared" si="176"/>
        <v>10</v>
      </c>
      <c r="AA276" s="109">
        <f t="shared" si="176"/>
        <v>0.93333333333333324</v>
      </c>
      <c r="AB276" s="109">
        <f t="shared" si="176"/>
        <v>11.433333333333332</v>
      </c>
      <c r="AC276" s="109">
        <f t="shared" si="176"/>
        <v>10</v>
      </c>
      <c r="AD276" s="109">
        <f t="shared" si="176"/>
        <v>0.96666666666666667</v>
      </c>
      <c r="AE276" s="109">
        <f t="shared" si="176"/>
        <v>11.5</v>
      </c>
      <c r="AF276" s="109">
        <f t="shared" si="176"/>
        <v>11.458333333333334</v>
      </c>
      <c r="AG276" s="109">
        <f t="shared" si="176"/>
        <v>1.0629629629629631</v>
      </c>
      <c r="AH276" s="109">
        <f t="shared" si="176"/>
        <v>10.1625</v>
      </c>
      <c r="AI276" s="109">
        <f t="shared" si="176"/>
        <v>12.664785272257985</v>
      </c>
      <c r="AJ276" s="109">
        <f t="shared" si="176"/>
        <v>1.291367790796804</v>
      </c>
      <c r="AK276" s="109">
        <f t="shared" si="176"/>
        <v>10.6</v>
      </c>
      <c r="AL276" s="109">
        <f t="shared" ref="AL276:BT276" si="177">AVERAGE(AL13,AL34,AL55)</f>
        <v>13</v>
      </c>
      <c r="AM276" s="109">
        <f t="shared" si="177"/>
        <v>0.85</v>
      </c>
      <c r="AN276" s="109">
        <f t="shared" si="177"/>
        <v>5.9000000000000012</v>
      </c>
      <c r="AO276" s="109">
        <f t="shared" si="177"/>
        <v>5.24</v>
      </c>
      <c r="AP276" s="109">
        <f t="shared" si="177"/>
        <v>3.01</v>
      </c>
      <c r="AQ276" s="109">
        <f t="shared" si="177"/>
        <v>3.0733333333333337</v>
      </c>
      <c r="AR276" s="109">
        <f t="shared" si="177"/>
        <v>4.62</v>
      </c>
      <c r="AS276" s="109">
        <f t="shared" si="177"/>
        <v>3.2633333333333336</v>
      </c>
      <c r="AT276" s="109">
        <f t="shared" si="177"/>
        <v>3.8366666666666664</v>
      </c>
      <c r="AU276" s="109">
        <f t="shared" si="177"/>
        <v>3.17</v>
      </c>
      <c r="AV276" s="109">
        <f t="shared" si="177"/>
        <v>4.0866666666666669</v>
      </c>
      <c r="AW276" s="109">
        <f t="shared" ref="AW276" si="178">AVERAGE(AW13,AW34,AW55)</f>
        <v>4.6533333333333333</v>
      </c>
      <c r="AX276" s="109">
        <f t="shared" si="177"/>
        <v>4.6515958210026005</v>
      </c>
      <c r="AY276" s="109">
        <f t="shared" ref="AY276:BA276" si="179">AVERAGE(AY13,AY34,AY55)</f>
        <v>5.083333333333333</v>
      </c>
      <c r="AZ276" s="109">
        <f t="shared" si="179"/>
        <v>5.5904166666666661</v>
      </c>
      <c r="BA276" s="109">
        <f t="shared" si="179"/>
        <v>6.8991666666666669</v>
      </c>
      <c r="BB276" s="109"/>
      <c r="BC276" s="109"/>
      <c r="BD276" s="109"/>
      <c r="BE276" s="109">
        <f t="shared" ref="BE276:BG276" si="180">AVERAGE(BE13,BE34,BE55)</f>
        <v>4.3749260897229592</v>
      </c>
      <c r="BF276" s="109">
        <f t="shared" si="180"/>
        <v>3.8102606393809815</v>
      </c>
      <c r="BG276" s="109">
        <f t="shared" si="180"/>
        <v>6.860099857346647</v>
      </c>
      <c r="BH276" s="109">
        <f t="shared" si="177"/>
        <v>4.0309320019020447</v>
      </c>
      <c r="BI276" s="109">
        <f t="shared" si="177"/>
        <v>4.7704166666666667</v>
      </c>
      <c r="BJ276" s="109">
        <f t="shared" si="177"/>
        <v>4.4766666666666666</v>
      </c>
      <c r="BK276" s="109">
        <f t="shared" si="177"/>
        <v>4.9033333333333333</v>
      </c>
      <c r="BL276" s="109">
        <f t="shared" si="177"/>
        <v>5.876666666666666</v>
      </c>
      <c r="BM276" s="109">
        <f t="shared" si="177"/>
        <v>6.1733333333333329</v>
      </c>
      <c r="BN276" s="109">
        <f t="shared" si="177"/>
        <v>5.9520833333333334</v>
      </c>
      <c r="BO276" s="109">
        <f t="shared" si="177"/>
        <v>7.0275132275132277</v>
      </c>
      <c r="BP276" s="109">
        <f t="shared" si="177"/>
        <v>6.748635290978644</v>
      </c>
      <c r="BQ276" s="109">
        <f t="shared" si="177"/>
        <v>6</v>
      </c>
      <c r="BR276" s="109">
        <f t="shared" si="177"/>
        <v>6.2195833333333335</v>
      </c>
      <c r="BS276" s="109">
        <f t="shared" si="177"/>
        <v>6.8361243710488964</v>
      </c>
      <c r="BT276" s="109">
        <f t="shared" si="177"/>
        <v>6.2120090970676474</v>
      </c>
      <c r="BU276" s="109">
        <f t="shared" ref="BU276:CZ276" si="181">AVERAGE(BU13,BU34,BU55)</f>
        <v>7.3666666666666671</v>
      </c>
      <c r="BV276" s="109">
        <f t="shared" si="181"/>
        <v>9.6533333333332312</v>
      </c>
      <c r="BW276" s="109">
        <f t="shared" si="181"/>
        <v>7.6633333333333331</v>
      </c>
      <c r="BX276" s="109">
        <f t="shared" si="181"/>
        <v>2.9720833333333334</v>
      </c>
      <c r="BY276" s="109">
        <f t="shared" si="181"/>
        <v>0.47666666666666663</v>
      </c>
      <c r="BZ276" s="109">
        <f t="shared" si="181"/>
        <v>0.46083691126723919</v>
      </c>
      <c r="CA276" s="109">
        <f t="shared" si="181"/>
        <v>6.3833333333333337</v>
      </c>
      <c r="CB276" s="109">
        <f t="shared" si="181"/>
        <v>6.9366666666665893</v>
      </c>
      <c r="CC276" s="109">
        <f t="shared" si="181"/>
        <v>6.8000000000000007</v>
      </c>
      <c r="CD276" s="109">
        <f t="shared" ref="CD276:CF276" si="182">AVERAGE(CD13,CD34,CD55)</f>
        <v>8.2315396458813073</v>
      </c>
      <c r="CE276" s="109">
        <f t="shared" si="182"/>
        <v>11.46</v>
      </c>
      <c r="CF276" s="109">
        <f t="shared" si="182"/>
        <v>0.28737550578517251</v>
      </c>
      <c r="CG276" s="109">
        <f t="shared" si="181"/>
        <v>8.9149999999999991</v>
      </c>
      <c r="CH276" s="109">
        <f t="shared" si="181"/>
        <v>46.85</v>
      </c>
      <c r="CI276" s="109">
        <f t="shared" si="181"/>
        <v>26.75</v>
      </c>
      <c r="CJ276" s="109">
        <f t="shared" si="181"/>
        <v>2.5033333333333334</v>
      </c>
      <c r="CK276" s="109">
        <f t="shared" si="181"/>
        <v>4.3173149849964041</v>
      </c>
      <c r="CL276" s="109">
        <f t="shared" si="181"/>
        <v>0.82903053934335513</v>
      </c>
      <c r="CM276" s="109">
        <f t="shared" ref="CM276" si="183">AVERAGE(CM13,CM34,CM55)</f>
        <v>14.797141193454911</v>
      </c>
      <c r="CN276" s="109">
        <f t="shared" si="181"/>
        <v>21.36</v>
      </c>
      <c r="CO276" s="109">
        <f t="shared" si="181"/>
        <v>4.7333333333333334</v>
      </c>
      <c r="CP276" s="109">
        <f t="shared" si="181"/>
        <v>4.0533333333333337</v>
      </c>
      <c r="CQ276" s="109">
        <f t="shared" si="181"/>
        <v>2.3733333333333335</v>
      </c>
      <c r="CR276" s="109">
        <f t="shared" si="181"/>
        <v>2.1233333333333015</v>
      </c>
      <c r="CS276" s="109">
        <f t="shared" si="181"/>
        <v>0.27499999999999997</v>
      </c>
      <c r="CT276" s="109">
        <f t="shared" si="181"/>
        <v>0.25333333333333335</v>
      </c>
      <c r="CU276" s="109">
        <f t="shared" si="181"/>
        <v>0.50064527225055633</v>
      </c>
      <c r="CV276" s="109">
        <f t="shared" si="181"/>
        <v>0.18999999999999997</v>
      </c>
      <c r="CW276" s="109">
        <f t="shared" si="181"/>
        <v>0.37999999999999995</v>
      </c>
      <c r="CX276" s="109">
        <f t="shared" si="181"/>
        <v>0.37333333333333335</v>
      </c>
      <c r="CY276" s="109">
        <f t="shared" si="181"/>
        <v>0.83877425814285422</v>
      </c>
      <c r="CZ276" s="109">
        <f t="shared" si="181"/>
        <v>1.1386792974692308</v>
      </c>
      <c r="DA276" s="109">
        <f t="shared" ref="DA276:DN276" si="184">AVERAGE(DA13,DA34,DA55)</f>
        <v>0.3833333333333333</v>
      </c>
      <c r="DB276" s="109">
        <f t="shared" si="184"/>
        <v>14.201317647058824</v>
      </c>
      <c r="DC276" s="109">
        <f t="shared" si="184"/>
        <v>1.2771294117647058</v>
      </c>
      <c r="DD276" s="109">
        <f t="shared" si="184"/>
        <v>7.6889411764705882</v>
      </c>
      <c r="DE276" s="109">
        <f t="shared" si="184"/>
        <v>1.5475000000000001</v>
      </c>
      <c r="DF276" s="109">
        <f t="shared" si="184"/>
        <v>9.2333333333333343</v>
      </c>
      <c r="DG276" s="109">
        <f t="shared" si="184"/>
        <v>6.7192363538585669</v>
      </c>
      <c r="DH276" s="109">
        <f t="shared" si="184"/>
        <v>7.8243344985211065</v>
      </c>
      <c r="DI276" s="109">
        <f t="shared" si="184"/>
        <v>13.377083333333333</v>
      </c>
      <c r="DJ276" s="109">
        <f t="shared" si="184"/>
        <v>7.2124999999999995</v>
      </c>
      <c r="DK276" s="109">
        <f t="shared" si="184"/>
        <v>13.512539203473558</v>
      </c>
      <c r="DL276" s="109">
        <f t="shared" si="184"/>
        <v>0.8391961049701645</v>
      </c>
      <c r="DM276" s="109">
        <f t="shared" si="184"/>
        <v>6.36</v>
      </c>
      <c r="DN276" s="109">
        <f t="shared" si="184"/>
        <v>46.014632520944396</v>
      </c>
    </row>
    <row r="277" spans="3:118" s="83" customFormat="1">
      <c r="C277" s="127">
        <f t="shared" si="157"/>
        <v>44</v>
      </c>
      <c r="D277" s="113">
        <f t="shared" si="157"/>
        <v>1.0905</v>
      </c>
      <c r="E277" s="110">
        <v>1993</v>
      </c>
      <c r="F277" s="109">
        <f t="shared" ref="F277:AK277" si="185">AVERAGE(F14,F35,F56)</f>
        <v>72.085033336038592</v>
      </c>
      <c r="G277" s="109">
        <f t="shared" si="185"/>
        <v>46.623093681917204</v>
      </c>
      <c r="H277" s="109">
        <f t="shared" si="185"/>
        <v>1.0905</v>
      </c>
      <c r="I277" s="109">
        <f t="shared" si="185"/>
        <v>12.200000000000001</v>
      </c>
      <c r="J277" s="109">
        <f t="shared" si="185"/>
        <v>12.066666666666665</v>
      </c>
      <c r="K277" s="109">
        <f t="shared" si="185"/>
        <v>20.333333333333332</v>
      </c>
      <c r="L277" s="109">
        <f t="shared" si="185"/>
        <v>13.136666666666668</v>
      </c>
      <c r="M277" s="109">
        <f t="shared" si="185"/>
        <v>12.200000000000001</v>
      </c>
      <c r="N277" s="109">
        <f t="shared" si="185"/>
        <v>31.666666666666668</v>
      </c>
      <c r="O277" s="109">
        <f t="shared" si="185"/>
        <v>19.556666666666668</v>
      </c>
      <c r="P277" s="109">
        <f t="shared" si="185"/>
        <v>13.004665252953652</v>
      </c>
      <c r="Q277" s="109">
        <f t="shared" si="185"/>
        <v>49.745329698071295</v>
      </c>
      <c r="R277" s="109">
        <f t="shared" si="185"/>
        <v>22</v>
      </c>
      <c r="S277" s="109">
        <f t="shared" si="185"/>
        <v>18.733333333333334</v>
      </c>
      <c r="T277" s="109">
        <f t="shared" si="185"/>
        <v>12.5</v>
      </c>
      <c r="U277" s="109">
        <f t="shared" si="185"/>
        <v>23.666666666666668</v>
      </c>
      <c r="V277" s="109">
        <f t="shared" si="185"/>
        <v>15.503333333333332</v>
      </c>
      <c r="W277" s="109">
        <f t="shared" si="185"/>
        <v>12</v>
      </c>
      <c r="X277" s="109">
        <f t="shared" si="185"/>
        <v>864</v>
      </c>
      <c r="Y277" s="109">
        <f t="shared" si="185"/>
        <v>12</v>
      </c>
      <c r="Z277" s="109">
        <f t="shared" si="185"/>
        <v>12.666666666666666</v>
      </c>
      <c r="AA277" s="109">
        <f t="shared" si="185"/>
        <v>1.2333333333333334</v>
      </c>
      <c r="AB277" s="109">
        <f t="shared" si="185"/>
        <v>11.966666666666667</v>
      </c>
      <c r="AC277" s="109">
        <f t="shared" si="185"/>
        <v>10</v>
      </c>
      <c r="AD277" s="109">
        <f t="shared" si="185"/>
        <v>1.2333333333333332</v>
      </c>
      <c r="AE277" s="109">
        <f t="shared" si="185"/>
        <v>10.6</v>
      </c>
      <c r="AF277" s="109">
        <f t="shared" si="185"/>
        <v>9.6666666666666661</v>
      </c>
      <c r="AG277" s="109">
        <f t="shared" si="185"/>
        <v>0.8666666666666667</v>
      </c>
      <c r="AH277" s="109">
        <f t="shared" si="185"/>
        <v>11.533333333333331</v>
      </c>
      <c r="AI277" s="109">
        <f t="shared" si="185"/>
        <v>11.651615511397205</v>
      </c>
      <c r="AJ277" s="109">
        <f t="shared" si="185"/>
        <v>1.2817774227992511</v>
      </c>
      <c r="AK277" s="109">
        <f t="shared" si="185"/>
        <v>11.1</v>
      </c>
      <c r="AL277" s="109">
        <f t="shared" ref="AL277:BT277" si="186">AVERAGE(AL14,AL35,AL56)</f>
        <v>10</v>
      </c>
      <c r="AM277" s="109">
        <f t="shared" si="186"/>
        <v>0.69999999999999984</v>
      </c>
      <c r="AN277" s="109">
        <f t="shared" si="186"/>
        <v>5.5100000000000007</v>
      </c>
      <c r="AO277" s="109">
        <f t="shared" si="186"/>
        <v>4.58</v>
      </c>
      <c r="AP277" s="109">
        <f t="shared" si="186"/>
        <v>3.1033333333333335</v>
      </c>
      <c r="AQ277" s="109">
        <f t="shared" si="186"/>
        <v>3.3233333333333337</v>
      </c>
      <c r="AR277" s="109">
        <f t="shared" si="186"/>
        <v>4.9033333333333333</v>
      </c>
      <c r="AS277" s="109">
        <f t="shared" si="186"/>
        <v>3.15</v>
      </c>
      <c r="AT277" s="109">
        <f t="shared" si="186"/>
        <v>3.8366666666666664</v>
      </c>
      <c r="AU277" s="109">
        <f t="shared" si="186"/>
        <v>3.1266666666666665</v>
      </c>
      <c r="AV277" s="109">
        <f t="shared" si="186"/>
        <v>3.8733333333333331</v>
      </c>
      <c r="AW277" s="109">
        <f t="shared" ref="AW277" si="187">AVERAGE(AW14,AW35,AW56)</f>
        <v>4.71</v>
      </c>
      <c r="AX277" s="109">
        <f t="shared" si="186"/>
        <v>4.8999999999999995</v>
      </c>
      <c r="AY277" s="109">
        <f t="shared" ref="AY277:BA277" si="188">AVERAGE(AY14,AY35,AY56)</f>
        <v>5.0733333333333333</v>
      </c>
      <c r="AZ277" s="109">
        <f t="shared" si="188"/>
        <v>5.1633333333333331</v>
      </c>
      <c r="BA277" s="109">
        <f t="shared" si="188"/>
        <v>6.6833333333333336</v>
      </c>
      <c r="BB277" s="109"/>
      <c r="BC277" s="109"/>
      <c r="BD277" s="109"/>
      <c r="BE277" s="109">
        <f t="shared" ref="BE277:BG277" si="189">AVERAGE(BE14,BE35,BE56)</f>
        <v>4.4513486235129323</v>
      </c>
      <c r="BF277" s="109">
        <f t="shared" si="189"/>
        <v>4.0733333333333333</v>
      </c>
      <c r="BG277" s="109">
        <f t="shared" si="189"/>
        <v>6.399595815501665</v>
      </c>
      <c r="BH277" s="109">
        <f t="shared" si="186"/>
        <v>4.3551165002377559</v>
      </c>
      <c r="BI277" s="109">
        <f t="shared" si="186"/>
        <v>4.46</v>
      </c>
      <c r="BJ277" s="109">
        <f t="shared" si="186"/>
        <v>4.5266666666666664</v>
      </c>
      <c r="BK277" s="109">
        <f t="shared" si="186"/>
        <v>4.9833333333333334</v>
      </c>
      <c r="BL277" s="109">
        <f t="shared" si="186"/>
        <v>5.8566666666666665</v>
      </c>
      <c r="BM277" s="109">
        <f t="shared" si="186"/>
        <v>6.18</v>
      </c>
      <c r="BN277" s="109">
        <f t="shared" si="186"/>
        <v>6.0366666666666662</v>
      </c>
      <c r="BO277" s="109">
        <f t="shared" si="186"/>
        <v>6.4033333333333333</v>
      </c>
      <c r="BP277" s="109">
        <f t="shared" si="186"/>
        <v>6.4838748621732725</v>
      </c>
      <c r="BQ277" s="109">
        <f t="shared" si="186"/>
        <v>6.06</v>
      </c>
      <c r="BR277" s="109">
        <f t="shared" si="186"/>
        <v>6.4766666666666666</v>
      </c>
      <c r="BS277" s="109">
        <f t="shared" si="186"/>
        <v>6.4099999999999993</v>
      </c>
      <c r="BT277" s="109">
        <f t="shared" si="186"/>
        <v>6.3933333333333335</v>
      </c>
      <c r="BU277" s="109">
        <f t="shared" ref="BU277:CZ277" si="190">AVERAGE(BU14,BU35,BU56)</f>
        <v>7.8900000000000006</v>
      </c>
      <c r="BV277" s="109">
        <f t="shared" si="190"/>
        <v>9.6533333333332401</v>
      </c>
      <c r="BW277" s="109">
        <f t="shared" si="190"/>
        <v>7.8466666666666667</v>
      </c>
      <c r="BX277" s="109">
        <f t="shared" si="190"/>
        <v>2.8933333333333331</v>
      </c>
      <c r="BY277" s="109">
        <f t="shared" si="190"/>
        <v>0.44666666666666671</v>
      </c>
      <c r="BZ277" s="109">
        <f t="shared" si="190"/>
        <v>0.50666666666666671</v>
      </c>
      <c r="CA277" s="109">
        <f t="shared" si="190"/>
        <v>6.4433333333333325</v>
      </c>
      <c r="CB277" s="109">
        <f t="shared" si="190"/>
        <v>6.9366666666665973</v>
      </c>
      <c r="CC277" s="109">
        <f t="shared" si="190"/>
        <v>7.1499999999999995</v>
      </c>
      <c r="CD277" s="109">
        <f t="shared" ref="CD277:CF277" si="191">AVERAGE(CD14,CD35,CD56)</f>
        <v>8.2315396458813179</v>
      </c>
      <c r="CE277" s="109">
        <f t="shared" si="191"/>
        <v>12.5</v>
      </c>
      <c r="CF277" s="109">
        <f t="shared" si="191"/>
        <v>0.33748093691477044</v>
      </c>
      <c r="CG277" s="109">
        <f t="shared" si="190"/>
        <v>11.33</v>
      </c>
      <c r="CH277" s="109">
        <f t="shared" si="190"/>
        <v>41</v>
      </c>
      <c r="CI277" s="109">
        <f t="shared" si="190"/>
        <v>28.33</v>
      </c>
      <c r="CJ277" s="109">
        <f t="shared" si="190"/>
        <v>2.8033333333333332</v>
      </c>
      <c r="CK277" s="109">
        <f t="shared" si="190"/>
        <v>4.4373423282293718</v>
      </c>
      <c r="CL277" s="109">
        <f t="shared" si="190"/>
        <v>0.86401960879492146</v>
      </c>
      <c r="CM277" s="109">
        <f t="shared" ref="CM277" si="192">AVERAGE(CM14,CM35,CM56)</f>
        <v>13.437613779273875</v>
      </c>
      <c r="CN277" s="109">
        <f t="shared" si="190"/>
        <v>23.83</v>
      </c>
      <c r="CO277" s="109">
        <f t="shared" si="190"/>
        <v>4.9916666666666671</v>
      </c>
      <c r="CP277" s="109">
        <f t="shared" si="190"/>
        <v>4.1000000000000005</v>
      </c>
      <c r="CQ277" s="109">
        <f t="shared" si="190"/>
        <v>2.4066666666666667</v>
      </c>
      <c r="CR277" s="109">
        <f t="shared" si="190"/>
        <v>2.1233333333333042</v>
      </c>
      <c r="CS277" s="109">
        <f t="shared" si="190"/>
        <v>0.26</v>
      </c>
      <c r="CT277" s="109">
        <f t="shared" si="190"/>
        <v>0.27</v>
      </c>
      <c r="CU277" s="109">
        <f t="shared" si="190"/>
        <v>0.45516217800445086</v>
      </c>
      <c r="CV277" s="109">
        <f t="shared" si="190"/>
        <v>0.20666666666666669</v>
      </c>
      <c r="CW277" s="109">
        <f t="shared" si="190"/>
        <v>0.41666666666666669</v>
      </c>
      <c r="CX277" s="109">
        <f t="shared" si="190"/>
        <v>0.40166666666666667</v>
      </c>
      <c r="CY277" s="109">
        <f t="shared" si="190"/>
        <v>0.91873825703512801</v>
      </c>
      <c r="CZ277" s="109">
        <f t="shared" si="190"/>
        <v>1.1685465357488598</v>
      </c>
      <c r="DA277" s="109">
        <f t="shared" ref="DA277:DN277" si="193">AVERAGE(DA14,DA35,DA56)</f>
        <v>0.6166666666666667</v>
      </c>
      <c r="DB277" s="109">
        <f t="shared" si="193"/>
        <v>12.453333333333333</v>
      </c>
      <c r="DC277" s="109">
        <f t="shared" si="193"/>
        <v>1.3533333333333333</v>
      </c>
      <c r="DD277" s="109">
        <f t="shared" si="193"/>
        <v>7.1333333333333329</v>
      </c>
      <c r="DE277" s="109">
        <f t="shared" si="193"/>
        <v>1.7300000000000002</v>
      </c>
      <c r="DF277" s="109">
        <f t="shared" si="193"/>
        <v>8.0666666666666664</v>
      </c>
      <c r="DG277" s="109">
        <f t="shared" si="193"/>
        <v>7.2837026082280234</v>
      </c>
      <c r="DH277" s="109">
        <f t="shared" si="193"/>
        <v>6.933772519494485</v>
      </c>
      <c r="DI277" s="109">
        <f t="shared" si="193"/>
        <v>15.6</v>
      </c>
      <c r="DJ277" s="109">
        <f t="shared" si="193"/>
        <v>6.666666666666667</v>
      </c>
      <c r="DK277" s="109">
        <f t="shared" si="193"/>
        <v>10.272542381579671</v>
      </c>
      <c r="DL277" s="109">
        <f t="shared" si="193"/>
        <v>0.91321703945801069</v>
      </c>
      <c r="DM277" s="109">
        <f t="shared" si="193"/>
        <v>7.0566666666666675</v>
      </c>
      <c r="DN277" s="109">
        <f t="shared" si="193"/>
        <v>47.600285605483585</v>
      </c>
    </row>
    <row r="278" spans="3:118" s="83" customFormat="1">
      <c r="C278" s="127">
        <f t="shared" si="157"/>
        <v>46.5</v>
      </c>
      <c r="D278" s="113">
        <f t="shared" si="157"/>
        <v>1.1113333333333333</v>
      </c>
      <c r="E278" s="110">
        <v>1994</v>
      </c>
      <c r="F278" s="109">
        <f t="shared" ref="F278:AK278" si="194">AVERAGE(F15,F36,F57)</f>
        <v>73.584478760110869</v>
      </c>
      <c r="G278" s="109">
        <f t="shared" si="194"/>
        <v>49.23747276688453</v>
      </c>
      <c r="H278" s="109">
        <f t="shared" si="194"/>
        <v>1.1113333333333333</v>
      </c>
      <c r="I278" s="109">
        <f t="shared" si="194"/>
        <v>12.18</v>
      </c>
      <c r="J278" s="109">
        <f t="shared" si="194"/>
        <v>12.1</v>
      </c>
      <c r="K278" s="109">
        <f t="shared" si="194"/>
        <v>20.333333333333332</v>
      </c>
      <c r="L278" s="109">
        <f t="shared" si="194"/>
        <v>12.696666666666667</v>
      </c>
      <c r="M278" s="109">
        <f t="shared" si="194"/>
        <v>11.966666666666667</v>
      </c>
      <c r="N278" s="109">
        <f t="shared" si="194"/>
        <v>31</v>
      </c>
      <c r="O278" s="109">
        <f t="shared" si="194"/>
        <v>16.747694117647061</v>
      </c>
      <c r="P278" s="109">
        <f t="shared" si="194"/>
        <v>12.726446531354137</v>
      </c>
      <c r="Q278" s="109">
        <f t="shared" si="194"/>
        <v>47.963243461577299</v>
      </c>
      <c r="R278" s="109">
        <f t="shared" si="194"/>
        <v>21.666666666666668</v>
      </c>
      <c r="S278" s="109">
        <f t="shared" si="194"/>
        <v>19.290000000000003</v>
      </c>
      <c r="T278" s="109">
        <f t="shared" si="194"/>
        <v>11.951059730250483</v>
      </c>
      <c r="U278" s="109">
        <f t="shared" si="194"/>
        <v>29.247591522158</v>
      </c>
      <c r="V278" s="109">
        <f t="shared" si="194"/>
        <v>16.5</v>
      </c>
      <c r="W278" s="109">
        <f t="shared" si="194"/>
        <v>11.300000000000002</v>
      </c>
      <c r="X278" s="109">
        <f t="shared" si="194"/>
        <v>1180</v>
      </c>
      <c r="Y278" s="109">
        <f t="shared" si="194"/>
        <v>12</v>
      </c>
      <c r="Z278" s="109">
        <f t="shared" si="194"/>
        <v>10.333333333333334</v>
      </c>
      <c r="AA278" s="109">
        <f t="shared" si="194"/>
        <v>0.8666666666666667</v>
      </c>
      <c r="AB278" s="109">
        <f t="shared" si="194"/>
        <v>11.766666666666666</v>
      </c>
      <c r="AC278" s="109">
        <f t="shared" si="194"/>
        <v>10.333333333333334</v>
      </c>
      <c r="AD278" s="109">
        <f t="shared" si="194"/>
        <v>0.9</v>
      </c>
      <c r="AE278" s="109">
        <f t="shared" si="194"/>
        <v>9.7000000000000011</v>
      </c>
      <c r="AF278" s="109">
        <f t="shared" si="194"/>
        <v>9.3333333333333339</v>
      </c>
      <c r="AG278" s="109">
        <f t="shared" si="194"/>
        <v>0.8666666666666667</v>
      </c>
      <c r="AH278" s="109">
        <f t="shared" si="194"/>
        <v>11.028225806451614</v>
      </c>
      <c r="AI278" s="109">
        <f t="shared" si="194"/>
        <v>11.548138818919675</v>
      </c>
      <c r="AJ278" s="109">
        <f t="shared" si="194"/>
        <v>0.86285159159720504</v>
      </c>
      <c r="AK278" s="109">
        <f t="shared" si="194"/>
        <v>11.199999999999998</v>
      </c>
      <c r="AL278" s="109">
        <f t="shared" ref="AL278:BT278" si="195">AVERAGE(AL15,AL36,AL57)</f>
        <v>11</v>
      </c>
      <c r="AM278" s="109">
        <f t="shared" si="195"/>
        <v>0.69999999999999984</v>
      </c>
      <c r="AN278" s="109">
        <f t="shared" si="195"/>
        <v>5.48</v>
      </c>
      <c r="AO278" s="109">
        <f t="shared" si="195"/>
        <v>5.0999999999999996</v>
      </c>
      <c r="AP278" s="109">
        <f t="shared" si="195"/>
        <v>3.0466666666666669</v>
      </c>
      <c r="AQ278" s="109">
        <f t="shared" si="195"/>
        <v>3.3633333333333333</v>
      </c>
      <c r="AR278" s="109">
        <f t="shared" si="195"/>
        <v>4.916666666666667</v>
      </c>
      <c r="AS278" s="109">
        <f t="shared" si="195"/>
        <v>3.2533333333333334</v>
      </c>
      <c r="AT278" s="109">
        <f t="shared" si="195"/>
        <v>3.7333333333333329</v>
      </c>
      <c r="AU278" s="109">
        <f t="shared" si="195"/>
        <v>3.3733333333333335</v>
      </c>
      <c r="AV278" s="109">
        <f t="shared" si="195"/>
        <v>3.6733333333333333</v>
      </c>
      <c r="AW278" s="109">
        <f t="shared" ref="AW278" si="196">AVERAGE(AW15,AW36,AW57)</f>
        <v>4.7</v>
      </c>
      <c r="AX278" s="109">
        <f t="shared" si="195"/>
        <v>4.7520003065226382</v>
      </c>
      <c r="AY278" s="109">
        <f t="shared" ref="AY278:BA278" si="197">AVERAGE(AY15,AY36,AY57)</f>
        <v>4.916666666666667</v>
      </c>
      <c r="AZ278" s="109">
        <f t="shared" si="197"/>
        <v>5.0133333333333328</v>
      </c>
      <c r="BA278" s="109">
        <f t="shared" si="197"/>
        <v>6.7566666666666677</v>
      </c>
      <c r="BB278" s="109"/>
      <c r="BC278" s="109"/>
      <c r="BD278" s="109"/>
      <c r="BE278" s="109">
        <f t="shared" ref="BE278:BG278" si="198">AVERAGE(BE15,BE36,BE57)</f>
        <v>4.2058628983805013</v>
      </c>
      <c r="BF278" s="109">
        <f t="shared" si="198"/>
        <v>4.0400104203670812</v>
      </c>
      <c r="BG278" s="109">
        <f t="shared" si="198"/>
        <v>6.6566666666666663</v>
      </c>
      <c r="BH278" s="109">
        <f t="shared" si="195"/>
        <v>4.2</v>
      </c>
      <c r="BI278" s="109">
        <f t="shared" si="195"/>
        <v>4.6333333333333337</v>
      </c>
      <c r="BJ278" s="109">
        <f t="shared" si="195"/>
        <v>4.5966666666666667</v>
      </c>
      <c r="BK278" s="109">
        <f t="shared" si="195"/>
        <v>5.0866666666666669</v>
      </c>
      <c r="BL278" s="109">
        <f t="shared" si="195"/>
        <v>5.98</v>
      </c>
      <c r="BM278" s="109">
        <f t="shared" si="195"/>
        <v>6.0933333333333337</v>
      </c>
      <c r="BN278" s="109">
        <f t="shared" si="195"/>
        <v>5.88</v>
      </c>
      <c r="BO278" s="109">
        <f t="shared" si="195"/>
        <v>7.2047784200385365</v>
      </c>
      <c r="BP278" s="109">
        <f t="shared" si="195"/>
        <v>6.3023636064075346</v>
      </c>
      <c r="BQ278" s="109">
        <f t="shared" si="195"/>
        <v>5.52</v>
      </c>
      <c r="BR278" s="109">
        <f t="shared" si="195"/>
        <v>6.2866666666666662</v>
      </c>
      <c r="BS278" s="109">
        <f t="shared" si="195"/>
        <v>6.7566666666666677</v>
      </c>
      <c r="BT278" s="109">
        <f t="shared" si="195"/>
        <v>6.3900000000000006</v>
      </c>
      <c r="BU278" s="109">
        <f t="shared" ref="BU278:CZ278" si="199">AVERAGE(BU15,BU36,BU57)</f>
        <v>5.05</v>
      </c>
      <c r="BV278" s="109">
        <f t="shared" si="199"/>
        <v>9.6533333333332507</v>
      </c>
      <c r="BW278" s="109">
        <f t="shared" si="199"/>
        <v>4.3266666666666662</v>
      </c>
      <c r="BX278" s="109">
        <f t="shared" si="199"/>
        <v>3.4066666666666663</v>
      </c>
      <c r="BY278" s="109">
        <f t="shared" si="199"/>
        <v>0.44</v>
      </c>
      <c r="BZ278" s="109">
        <f t="shared" si="199"/>
        <v>0.44761568627450982</v>
      </c>
      <c r="CA278" s="109">
        <f t="shared" si="199"/>
        <v>6.6400000000000006</v>
      </c>
      <c r="CB278" s="109">
        <f t="shared" si="199"/>
        <v>6.9366666666666061</v>
      </c>
      <c r="CC278" s="109">
        <f t="shared" si="199"/>
        <v>7.1333333333333329</v>
      </c>
      <c r="CD278" s="109">
        <f t="shared" ref="CD278:CF278" si="200">AVERAGE(CD15,CD36,CD57)</f>
        <v>8.2315396458813304</v>
      </c>
      <c r="CE278" s="109">
        <f t="shared" si="200"/>
        <v>12.020000000000001</v>
      </c>
      <c r="CF278" s="109">
        <f t="shared" si="200"/>
        <v>0.3124719895329906</v>
      </c>
      <c r="CG278" s="109">
        <f t="shared" si="199"/>
        <v>8.8699999999999992</v>
      </c>
      <c r="CH278" s="109">
        <f t="shared" si="199"/>
        <v>42.07</v>
      </c>
      <c r="CI278" s="109">
        <f t="shared" si="199"/>
        <v>20.6</v>
      </c>
      <c r="CJ278" s="109">
        <f t="shared" si="199"/>
        <v>2.64</v>
      </c>
      <c r="CK278" s="109">
        <f t="shared" si="199"/>
        <v>4.5573696714623413</v>
      </c>
      <c r="CL278" s="109">
        <f t="shared" si="199"/>
        <v>0.84503809143886965</v>
      </c>
      <c r="CM278" s="109">
        <f t="shared" ref="CM278" si="201">AVERAGE(CM15,CM36,CM57)</f>
        <v>20.19376904073609</v>
      </c>
      <c r="CN278" s="109">
        <f t="shared" si="199"/>
        <v>25.13</v>
      </c>
      <c r="CO278" s="109">
        <f t="shared" si="199"/>
        <v>5.05</v>
      </c>
      <c r="CP278" s="109">
        <f t="shared" si="199"/>
        <v>4.3266666666666662</v>
      </c>
      <c r="CQ278" s="109">
        <f t="shared" si="199"/>
        <v>2.46</v>
      </c>
      <c r="CR278" s="109">
        <f t="shared" si="199"/>
        <v>2.1233333333333073</v>
      </c>
      <c r="CS278" s="109">
        <f t="shared" si="199"/>
        <v>0.29333333333333339</v>
      </c>
      <c r="CT278" s="109">
        <f t="shared" si="199"/>
        <v>0.25</v>
      </c>
      <c r="CU278" s="109">
        <f t="shared" si="199"/>
        <v>0.56065215178505057</v>
      </c>
      <c r="CV278" s="109">
        <f t="shared" si="199"/>
        <v>0.20666666666666667</v>
      </c>
      <c r="CW278" s="109">
        <f t="shared" si="199"/>
        <v>0.42</v>
      </c>
      <c r="CX278" s="109">
        <f t="shared" si="199"/>
        <v>0.47000000000000003</v>
      </c>
      <c r="CY278" s="109">
        <f t="shared" si="199"/>
        <v>0.92180964148009348</v>
      </c>
      <c r="CZ278" s="109">
        <f t="shared" si="199"/>
        <v>1.3012335776517776</v>
      </c>
      <c r="DA278" s="109">
        <f t="shared" ref="DA278:DN278" si="202">AVERAGE(DA15,DA36,DA57)</f>
        <v>0.79333333333333333</v>
      </c>
      <c r="DB278" s="109">
        <f t="shared" si="202"/>
        <v>11.380595246399855</v>
      </c>
      <c r="DC278" s="109">
        <f t="shared" si="202"/>
        <v>1.0514804735879917</v>
      </c>
      <c r="DD278" s="109">
        <f t="shared" si="202"/>
        <v>7.1202089528925425</v>
      </c>
      <c r="DE278" s="109">
        <f t="shared" si="202"/>
        <v>1.4400000000000002</v>
      </c>
      <c r="DF278" s="109">
        <f t="shared" si="202"/>
        <v>7.5</v>
      </c>
      <c r="DG278" s="109">
        <f t="shared" si="202"/>
        <v>7.8481688625974799</v>
      </c>
      <c r="DH278" s="109">
        <f t="shared" si="202"/>
        <v>6.0432105404678635</v>
      </c>
      <c r="DI278" s="109">
        <f t="shared" si="202"/>
        <v>14.649999999999999</v>
      </c>
      <c r="DJ278" s="109">
        <f t="shared" si="202"/>
        <v>7.4666666666666659</v>
      </c>
      <c r="DK278" s="109">
        <f t="shared" si="202"/>
        <v>7.0325455596857829</v>
      </c>
      <c r="DL278" s="109">
        <f t="shared" si="202"/>
        <v>0.98723797394585677</v>
      </c>
      <c r="DM278" s="109">
        <f t="shared" si="202"/>
        <v>6.2966666666666669</v>
      </c>
      <c r="DN278" s="109">
        <f t="shared" si="202"/>
        <v>49.185938690022773</v>
      </c>
    </row>
    <row r="279" spans="3:118" s="83" customFormat="1">
      <c r="C279" s="127">
        <f t="shared" si="157"/>
        <v>49.2</v>
      </c>
      <c r="D279" s="113">
        <f t="shared" si="157"/>
        <v>1.109</v>
      </c>
      <c r="E279" s="110">
        <v>1995</v>
      </c>
      <c r="F279" s="109">
        <f t="shared" ref="F279:AK279" si="203">AVERAGE(F16,F37,F58)</f>
        <v>75.111960395163024</v>
      </c>
      <c r="G279" s="109">
        <f t="shared" si="203"/>
        <v>52.287581699346411</v>
      </c>
      <c r="H279" s="109">
        <f t="shared" si="203"/>
        <v>1.1123333333333334</v>
      </c>
      <c r="I279" s="109">
        <f t="shared" si="203"/>
        <v>12.17</v>
      </c>
      <c r="J279" s="109">
        <f t="shared" si="203"/>
        <v>12.133333333333333</v>
      </c>
      <c r="K279" s="109">
        <f t="shared" si="203"/>
        <v>20</v>
      </c>
      <c r="L279" s="109">
        <f t="shared" si="203"/>
        <v>12.293333333333331</v>
      </c>
      <c r="M279" s="109">
        <f t="shared" si="203"/>
        <v>12.166666666666666</v>
      </c>
      <c r="N279" s="109">
        <f t="shared" si="203"/>
        <v>28.333333333333332</v>
      </c>
      <c r="O279" s="109">
        <f t="shared" si="203"/>
        <v>14.074886274509803</v>
      </c>
      <c r="P279" s="109">
        <f t="shared" si="203"/>
        <v>12.448227809754622</v>
      </c>
      <c r="Q279" s="109">
        <f t="shared" si="203"/>
        <v>46.181157225083304</v>
      </c>
      <c r="R279" s="109">
        <f t="shared" si="203"/>
        <v>21</v>
      </c>
      <c r="S279" s="109">
        <f t="shared" si="203"/>
        <v>16.366666666666667</v>
      </c>
      <c r="T279" s="109">
        <f t="shared" si="203"/>
        <v>12.008477842003856</v>
      </c>
      <c r="U279" s="109">
        <f t="shared" si="203"/>
        <v>27.314065510597306</v>
      </c>
      <c r="V279" s="109">
        <f t="shared" si="203"/>
        <v>16.255925925925926</v>
      </c>
      <c r="W279" s="109">
        <f t="shared" si="203"/>
        <v>11.149999999999999</v>
      </c>
      <c r="X279" s="109">
        <f t="shared" si="203"/>
        <v>1070</v>
      </c>
      <c r="Y279" s="109">
        <f t="shared" si="203"/>
        <v>11.933333333333332</v>
      </c>
      <c r="Z279" s="109">
        <f t="shared" si="203"/>
        <v>11.333333333333334</v>
      </c>
      <c r="AA279" s="109">
        <f t="shared" si="203"/>
        <v>0.8666666666666667</v>
      </c>
      <c r="AB279" s="109">
        <f t="shared" si="203"/>
        <v>11.533333333333333</v>
      </c>
      <c r="AC279" s="109">
        <f t="shared" si="203"/>
        <v>9.6666666666666661</v>
      </c>
      <c r="AD279" s="109">
        <f t="shared" si="203"/>
        <v>0.69999999999999984</v>
      </c>
      <c r="AE279" s="109">
        <f t="shared" si="203"/>
        <v>10.200000000000001</v>
      </c>
      <c r="AF279" s="109">
        <f t="shared" si="203"/>
        <v>9.6666666666666661</v>
      </c>
      <c r="AG279" s="109">
        <f t="shared" si="203"/>
        <v>1</v>
      </c>
      <c r="AH279" s="109">
        <f t="shared" si="203"/>
        <v>11.592473118279571</v>
      </c>
      <c r="AI279" s="109">
        <f t="shared" si="203"/>
        <v>11.733495039960195</v>
      </c>
      <c r="AJ279" s="109">
        <f t="shared" si="203"/>
        <v>0.82103530997838969</v>
      </c>
      <c r="AK279" s="109">
        <f t="shared" si="203"/>
        <v>10.699999999999998</v>
      </c>
      <c r="AL279" s="109">
        <f t="shared" ref="AL279:BT279" si="204">AVERAGE(AL16,AL37,AL58)</f>
        <v>12</v>
      </c>
      <c r="AM279" s="109">
        <f t="shared" si="204"/>
        <v>0.9</v>
      </c>
      <c r="AN279" s="109">
        <f t="shared" si="204"/>
        <v>6.27</v>
      </c>
      <c r="AO279" s="109">
        <f t="shared" si="204"/>
        <v>5.41</v>
      </c>
      <c r="AP279" s="109">
        <f t="shared" si="204"/>
        <v>3.1266666666666669</v>
      </c>
      <c r="AQ279" s="109">
        <f t="shared" si="204"/>
        <v>3.1966666666666668</v>
      </c>
      <c r="AR279" s="109">
        <f t="shared" si="204"/>
        <v>5.3566666666666665</v>
      </c>
      <c r="AS279" s="109">
        <f t="shared" si="204"/>
        <v>3.3166666666666664</v>
      </c>
      <c r="AT279" s="109">
        <f t="shared" si="204"/>
        <v>3.8766666666666665</v>
      </c>
      <c r="AU279" s="109">
        <f t="shared" si="204"/>
        <v>3.2833333333333332</v>
      </c>
      <c r="AV279" s="109">
        <f t="shared" si="204"/>
        <v>3.7633333333333336</v>
      </c>
      <c r="AW279" s="109">
        <f t="shared" ref="AW279" si="205">AVERAGE(AW16,AW37,AW58)</f>
        <v>4.8891666666666671</v>
      </c>
      <c r="AX279" s="109">
        <f t="shared" si="204"/>
        <v>4.7060024521811004</v>
      </c>
      <c r="AY279" s="109">
        <f t="shared" ref="AY279:BA279" si="206">AVERAGE(AY16,AY37,AY58)</f>
        <v>4.9733333333333327</v>
      </c>
      <c r="AZ279" s="109">
        <f t="shared" si="206"/>
        <v>5.2266666666666666</v>
      </c>
      <c r="BA279" s="109">
        <f t="shared" si="206"/>
        <v>7.6216666666666661</v>
      </c>
      <c r="BB279" s="109"/>
      <c r="BC279" s="109"/>
      <c r="BD279" s="109"/>
      <c r="BE279" s="109">
        <f t="shared" ref="BE279:BG279" si="207">AVERAGE(BE16,BE37,BE58)</f>
        <v>4.6855545635310749</v>
      </c>
      <c r="BF279" s="109">
        <f t="shared" si="207"/>
        <v>3.8567031379514507</v>
      </c>
      <c r="BG279" s="109">
        <f t="shared" si="207"/>
        <v>6.4561184890156289</v>
      </c>
      <c r="BH279" s="109">
        <f t="shared" si="204"/>
        <v>4.4412088612126892</v>
      </c>
      <c r="BI279" s="109">
        <f t="shared" si="204"/>
        <v>4.8999999999999995</v>
      </c>
      <c r="BJ279" s="109">
        <f t="shared" si="204"/>
        <v>4.5766666666666671</v>
      </c>
      <c r="BK279" s="109">
        <f t="shared" si="204"/>
        <v>5.2566666666666668</v>
      </c>
      <c r="BL279" s="109">
        <f t="shared" si="204"/>
        <v>6.2033333333333331</v>
      </c>
      <c r="BM279" s="109">
        <f t="shared" si="204"/>
        <v>6.7833333333333341</v>
      </c>
      <c r="BN279" s="109">
        <f t="shared" si="204"/>
        <v>6.6866666666666665</v>
      </c>
      <c r="BO279" s="109">
        <f t="shared" si="204"/>
        <v>7.6448940269749528</v>
      </c>
      <c r="BP279" s="109">
        <f t="shared" si="204"/>
        <v>6.4543977602530989</v>
      </c>
      <c r="BQ279" s="109">
        <f t="shared" si="204"/>
        <v>6.4733333333333336</v>
      </c>
      <c r="BR279" s="109">
        <f t="shared" si="204"/>
        <v>6.9666666666666659</v>
      </c>
      <c r="BS279" s="109">
        <f t="shared" si="204"/>
        <v>7.6233333333333322</v>
      </c>
      <c r="BT279" s="109">
        <f t="shared" si="204"/>
        <v>7.582829301075269</v>
      </c>
      <c r="BU279" s="109">
        <f t="shared" ref="BU279:CZ279" si="208">AVERAGE(BU16,BU37,BU58)</f>
        <v>7.3933333333333335</v>
      </c>
      <c r="BV279" s="109">
        <f t="shared" si="208"/>
        <v>9.6533333333332649</v>
      </c>
      <c r="BW279" s="109">
        <f t="shared" si="208"/>
        <v>7.9899999999999993</v>
      </c>
      <c r="BX279" s="109">
        <f t="shared" si="208"/>
        <v>2.7900000000000005</v>
      </c>
      <c r="BY279" s="109">
        <f t="shared" si="208"/>
        <v>0.41333333333333333</v>
      </c>
      <c r="BZ279" s="109">
        <f t="shared" si="208"/>
        <v>0.43425882352941181</v>
      </c>
      <c r="CA279" s="109">
        <f t="shared" si="208"/>
        <v>6.7366666666666672</v>
      </c>
      <c r="CB279" s="109">
        <f t="shared" si="208"/>
        <v>6.9366666666666141</v>
      </c>
      <c r="CC279" s="109">
        <f t="shared" si="208"/>
        <v>6.8599999999999994</v>
      </c>
      <c r="CD279" s="109">
        <f t="shared" ref="CD279:CF279" si="209">AVERAGE(CD16,CD37,CD58)</f>
        <v>8.2315396458813446</v>
      </c>
      <c r="CE279" s="109">
        <f t="shared" si="209"/>
        <v>12.167912434823473</v>
      </c>
      <c r="CF279" s="109">
        <f t="shared" si="209"/>
        <v>0.30617102645069666</v>
      </c>
      <c r="CG279" s="109" t="e">
        <f t="shared" si="208"/>
        <v>#DIV/0!</v>
      </c>
      <c r="CH279" s="109">
        <f t="shared" si="208"/>
        <v>47.5</v>
      </c>
      <c r="CI279" s="109">
        <f t="shared" si="208"/>
        <v>23.425000000000001</v>
      </c>
      <c r="CJ279" s="109">
        <f t="shared" si="208"/>
        <v>2.6666666666666674</v>
      </c>
      <c r="CK279" s="109">
        <f t="shared" si="208"/>
        <v>5.3934515218888244</v>
      </c>
      <c r="CL279" s="109">
        <f t="shared" si="208"/>
        <v>0.82605657408281774</v>
      </c>
      <c r="CM279" s="109">
        <f t="shared" ref="CM279" si="210">AVERAGE(CM16,CM37,CM58)</f>
        <v>19.352538546614838</v>
      </c>
      <c r="CN279" s="109">
        <f t="shared" si="208"/>
        <v>24.09</v>
      </c>
      <c r="CO279" s="109">
        <f t="shared" si="208"/>
        <v>4.9433333333333342</v>
      </c>
      <c r="CP279" s="109">
        <f t="shared" si="208"/>
        <v>4.1000000000000005</v>
      </c>
      <c r="CQ279" s="109">
        <f t="shared" si="208"/>
        <v>2.4900000000000002</v>
      </c>
      <c r="CR279" s="109">
        <f t="shared" si="208"/>
        <v>2.1233333333333109</v>
      </c>
      <c r="CS279" s="109">
        <f t="shared" si="208"/>
        <v>0.24</v>
      </c>
      <c r="CT279" s="109">
        <f t="shared" si="208"/>
        <v>0.26666666666666666</v>
      </c>
      <c r="CU279" s="109">
        <f t="shared" si="208"/>
        <v>0.60712035324322622</v>
      </c>
      <c r="CV279" s="109">
        <f t="shared" si="208"/>
        <v>0.18000000000000002</v>
      </c>
      <c r="CW279" s="109">
        <f t="shared" si="208"/>
        <v>0.3345833333333334</v>
      </c>
      <c r="CX279" s="109">
        <f t="shared" si="208"/>
        <v>0.57307272179933777</v>
      </c>
      <c r="CY279" s="109">
        <f t="shared" si="208"/>
        <v>0.92488102592505916</v>
      </c>
      <c r="CZ279" s="109">
        <f t="shared" si="208"/>
        <v>1.3307709860323622</v>
      </c>
      <c r="DA279" s="109">
        <f t="shared" ref="DA279:DN279" si="211">AVERAGE(DA16,DA37,DA58)</f>
        <v>0.62916666666666654</v>
      </c>
      <c r="DB279" s="109">
        <f t="shared" si="211"/>
        <v>12.873750029066159</v>
      </c>
      <c r="DC279" s="109">
        <f t="shared" si="211"/>
        <v>0.82684832422463728</v>
      </c>
      <c r="DD279" s="109">
        <f t="shared" si="211"/>
        <v>7.7373980017905657</v>
      </c>
      <c r="DE279" s="109">
        <f t="shared" si="211"/>
        <v>1.529534060190227</v>
      </c>
      <c r="DF279" s="109">
        <f t="shared" si="211"/>
        <v>10.296777905610176</v>
      </c>
      <c r="DG279" s="109">
        <f t="shared" si="211"/>
        <v>8.412635116966932</v>
      </c>
      <c r="DH279" s="109">
        <f t="shared" si="211"/>
        <v>5.1526485614412429</v>
      </c>
      <c r="DI279" s="109">
        <f t="shared" si="211"/>
        <v>14.130763609535512</v>
      </c>
      <c r="DJ279" s="109">
        <f t="shared" si="211"/>
        <v>6.6723419117028264</v>
      </c>
      <c r="DK279" s="109">
        <f t="shared" si="211"/>
        <v>6.8413670773205721</v>
      </c>
      <c r="DL279" s="109">
        <f t="shared" si="211"/>
        <v>1.0421158693524883</v>
      </c>
      <c r="DM279" s="109">
        <f t="shared" si="211"/>
        <v>6.5730815497727875</v>
      </c>
      <c r="DN279" s="109">
        <f t="shared" si="211"/>
        <v>50.771591774561976</v>
      </c>
    </row>
    <row r="280" spans="3:118" s="83" customFormat="1">
      <c r="C280" s="127">
        <f t="shared" si="157"/>
        <v>51.2</v>
      </c>
      <c r="D280" s="113">
        <f t="shared" si="157"/>
        <v>1.2350000000000001</v>
      </c>
      <c r="E280" s="110">
        <v>1996</v>
      </c>
      <c r="F280" s="109">
        <f t="shared" ref="F280:AK280" si="212">AVERAGE(F17,F38,F59)</f>
        <v>76.71051628436588</v>
      </c>
      <c r="G280" s="109">
        <f t="shared" si="212"/>
        <v>54.46623093681918</v>
      </c>
      <c r="H280" s="109">
        <f t="shared" si="212"/>
        <v>1.2318333333333331</v>
      </c>
      <c r="I280" s="109">
        <f t="shared" si="212"/>
        <v>12.396666666666667</v>
      </c>
      <c r="J280" s="109">
        <f t="shared" si="212"/>
        <v>12.333333333333334</v>
      </c>
      <c r="K280" s="109">
        <f t="shared" si="212"/>
        <v>20</v>
      </c>
      <c r="L280" s="109">
        <f t="shared" si="212"/>
        <v>12.786666666666667</v>
      </c>
      <c r="M280" s="109">
        <f t="shared" si="212"/>
        <v>12.366666666666665</v>
      </c>
      <c r="N280" s="109">
        <f t="shared" si="212"/>
        <v>31.666666666666668</v>
      </c>
      <c r="O280" s="109">
        <f t="shared" si="212"/>
        <v>15.931396078431371</v>
      </c>
      <c r="P280" s="109">
        <f t="shared" si="212"/>
        <v>12.842350802787033</v>
      </c>
      <c r="Q280" s="109">
        <f t="shared" si="212"/>
        <v>44.670806826214282</v>
      </c>
      <c r="R280" s="109">
        <f t="shared" si="212"/>
        <v>23</v>
      </c>
      <c r="S280" s="109">
        <f t="shared" si="212"/>
        <v>19.444166666666668</v>
      </c>
      <c r="T280" s="109">
        <f t="shared" si="212"/>
        <v>12.07861271676301</v>
      </c>
      <c r="U280" s="109">
        <f t="shared" si="212"/>
        <v>25.851637764932565</v>
      </c>
      <c r="V280" s="109">
        <f t="shared" si="212"/>
        <v>15.36074074074074</v>
      </c>
      <c r="W280" s="109">
        <f t="shared" si="212"/>
        <v>11</v>
      </c>
      <c r="X280" s="109">
        <f t="shared" si="212"/>
        <v>960</v>
      </c>
      <c r="Y280" s="109">
        <f t="shared" si="212"/>
        <v>12.199999999999998</v>
      </c>
      <c r="Z280" s="109">
        <f t="shared" si="212"/>
        <v>12</v>
      </c>
      <c r="AA280" s="109">
        <f t="shared" si="212"/>
        <v>1.1666666666666667</v>
      </c>
      <c r="AB280" s="109">
        <f t="shared" si="212"/>
        <v>12</v>
      </c>
      <c r="AC280" s="109">
        <f t="shared" si="212"/>
        <v>13.333333333333334</v>
      </c>
      <c r="AD280" s="109">
        <f t="shared" si="212"/>
        <v>1.2</v>
      </c>
      <c r="AE280" s="109">
        <f t="shared" si="212"/>
        <v>9.9666666666666668</v>
      </c>
      <c r="AF280" s="109">
        <f t="shared" si="212"/>
        <v>10</v>
      </c>
      <c r="AG280" s="109">
        <f t="shared" si="212"/>
        <v>0.76666666666666661</v>
      </c>
      <c r="AH280" s="109">
        <f t="shared" si="212"/>
        <v>11.811559139784947</v>
      </c>
      <c r="AI280" s="109">
        <f t="shared" si="212"/>
        <v>13.019093820941007</v>
      </c>
      <c r="AJ280" s="109">
        <f t="shared" si="212"/>
        <v>0.81077199332715877</v>
      </c>
      <c r="AK280" s="109">
        <f t="shared" si="212"/>
        <v>12.199999999999998</v>
      </c>
      <c r="AL280" s="109">
        <f t="shared" ref="AL280:BT280" si="213">AVERAGE(AL17,AL38,AL59)</f>
        <v>18</v>
      </c>
      <c r="AM280" s="109">
        <f t="shared" si="213"/>
        <v>1.3</v>
      </c>
      <c r="AN280" s="109">
        <f t="shared" si="213"/>
        <v>6.25</v>
      </c>
      <c r="AO280" s="109">
        <f t="shared" si="213"/>
        <v>5.78</v>
      </c>
      <c r="AP280" s="109">
        <f t="shared" si="213"/>
        <v>3.22</v>
      </c>
      <c r="AQ280" s="109">
        <f t="shared" si="213"/>
        <v>3.3033333333333332</v>
      </c>
      <c r="AR280" s="109">
        <f t="shared" si="213"/>
        <v>5.53</v>
      </c>
      <c r="AS280" s="109">
        <f t="shared" si="213"/>
        <v>3.39</v>
      </c>
      <c r="AT280" s="109">
        <f t="shared" si="213"/>
        <v>4.1833333333333336</v>
      </c>
      <c r="AU280" s="109">
        <f t="shared" si="213"/>
        <v>3.4766666666666666</v>
      </c>
      <c r="AV280" s="109">
        <f t="shared" si="213"/>
        <v>4.24</v>
      </c>
      <c r="AW280" s="109">
        <f t="shared" ref="AW280" si="214">AVERAGE(AW17,AW38,AW59)</f>
        <v>4.7133333333333338</v>
      </c>
      <c r="AX280" s="109">
        <f t="shared" si="213"/>
        <v>4.6600045978395626</v>
      </c>
      <c r="AY280" s="109">
        <f t="shared" ref="AY280:BA280" si="215">AVERAGE(AY17,AY38,AY59)</f>
        <v>4.9466666666666663</v>
      </c>
      <c r="AZ280" s="109">
        <f t="shared" si="215"/>
        <v>5.8520833333333329</v>
      </c>
      <c r="BA280" s="109">
        <f t="shared" si="215"/>
        <v>6.9066666666666663</v>
      </c>
      <c r="BB280" s="109"/>
      <c r="BC280" s="109"/>
      <c r="BD280" s="109"/>
      <c r="BE280" s="109">
        <f t="shared" ref="BE280:BG280" si="216">AVERAGE(BE17,BE38,BE59)</f>
        <v>4.9485780739782586</v>
      </c>
      <c r="BF280" s="109">
        <f t="shared" si="216"/>
        <v>4.5834505624629962</v>
      </c>
      <c r="BG280" s="109">
        <f t="shared" si="216"/>
        <v>5.6322812454583655</v>
      </c>
      <c r="BH280" s="109">
        <f t="shared" si="213"/>
        <v>4.6824177224253773</v>
      </c>
      <c r="BI280" s="109">
        <f t="shared" si="213"/>
        <v>4.6399999999999997</v>
      </c>
      <c r="BJ280" s="109">
        <f t="shared" si="213"/>
        <v>4.626666666666666</v>
      </c>
      <c r="BK280" s="109">
        <f t="shared" si="213"/>
        <v>5.376666666666666</v>
      </c>
      <c r="BL280" s="109">
        <f t="shared" si="213"/>
        <v>6.4366666666666674</v>
      </c>
      <c r="BM280" s="109">
        <f t="shared" si="213"/>
        <v>6.9233333333333329</v>
      </c>
      <c r="BN280" s="109">
        <f t="shared" si="213"/>
        <v>7.2500529100529105</v>
      </c>
      <c r="BO280" s="109">
        <f t="shared" si="213"/>
        <v>7.5743737957610806</v>
      </c>
      <c r="BP280" s="109">
        <f t="shared" si="213"/>
        <v>6.5380285544783119</v>
      </c>
      <c r="BQ280" s="109">
        <f t="shared" si="213"/>
        <v>7.5399999999999991</v>
      </c>
      <c r="BR280" s="109">
        <f t="shared" si="213"/>
        <v>7.626666666666666</v>
      </c>
      <c r="BS280" s="109">
        <f t="shared" si="213"/>
        <v>7.5533333333333337</v>
      </c>
      <c r="BT280" s="109">
        <f t="shared" si="213"/>
        <v>8.2826344086021511</v>
      </c>
      <c r="BU280" s="109">
        <f t="shared" ref="BU280:CZ280" si="217">AVERAGE(BU17,BU38,BU59)</f>
        <v>7.6599999999999993</v>
      </c>
      <c r="BV280" s="109">
        <f t="shared" si="217"/>
        <v>9.6533333333332809</v>
      </c>
      <c r="BW280" s="109">
        <f t="shared" si="217"/>
        <v>8.2800000000000011</v>
      </c>
      <c r="BX280" s="109">
        <f t="shared" si="217"/>
        <v>3.2408333333333332</v>
      </c>
      <c r="BY280" s="109">
        <f t="shared" si="217"/>
        <v>0.47000000000000003</v>
      </c>
      <c r="BZ280" s="109">
        <f t="shared" si="217"/>
        <v>0.47645490196078438</v>
      </c>
      <c r="CA280" s="109">
        <f t="shared" si="217"/>
        <v>6.7333333333333334</v>
      </c>
      <c r="CB280" s="109">
        <f t="shared" si="217"/>
        <v>6.9366666666666248</v>
      </c>
      <c r="CC280" s="109">
        <f t="shared" si="217"/>
        <v>7.3066666666666658</v>
      </c>
      <c r="CD280" s="109">
        <f t="shared" ref="CD280:CF280" si="218">AVERAGE(CD17,CD38,CD59)</f>
        <v>8.2315396458813641</v>
      </c>
      <c r="CE280" s="109">
        <f t="shared" si="218"/>
        <v>12.315824869646953</v>
      </c>
      <c r="CF280" s="109">
        <f t="shared" si="218"/>
        <v>0.32412660304444768</v>
      </c>
      <c r="CG280" s="109" t="e">
        <f t="shared" si="217"/>
        <v>#DIV/0!</v>
      </c>
      <c r="CH280" s="109">
        <f t="shared" si="217"/>
        <v>52.140000000000008</v>
      </c>
      <c r="CI280" s="109">
        <f t="shared" si="217"/>
        <v>26.25</v>
      </c>
      <c r="CJ280" s="109">
        <f t="shared" si="217"/>
        <v>2.4933333333333336</v>
      </c>
      <c r="CK280" s="109">
        <f t="shared" si="217"/>
        <v>6.2295333723153092</v>
      </c>
      <c r="CL280" s="109">
        <f t="shared" si="217"/>
        <v>0.84615991785099298</v>
      </c>
      <c r="CM280" s="109">
        <f t="shared" ref="CM280" si="219">AVERAGE(CM17,CM38,CM59)</f>
        <v>16.98511587241584</v>
      </c>
      <c r="CN280" s="109">
        <f t="shared" si="217"/>
        <v>23.78</v>
      </c>
      <c r="CO280" s="109">
        <f t="shared" si="217"/>
        <v>5.1133333333333333</v>
      </c>
      <c r="CP280" s="109">
        <f t="shared" si="217"/>
        <v>4.45</v>
      </c>
      <c r="CQ280" s="109">
        <f t="shared" si="217"/>
        <v>2.9666666666666668</v>
      </c>
      <c r="CR280" s="109">
        <f t="shared" si="217"/>
        <v>2.1233333333333153</v>
      </c>
      <c r="CS280" s="109">
        <f t="shared" si="217"/>
        <v>0.25592592592592595</v>
      </c>
      <c r="CT280" s="109">
        <f t="shared" si="217"/>
        <v>0.28666666666666668</v>
      </c>
      <c r="CU280" s="109">
        <f t="shared" si="217"/>
        <v>0.6192690845662413</v>
      </c>
      <c r="CV280" s="109">
        <f t="shared" si="217"/>
        <v>0.2233333333333333</v>
      </c>
      <c r="CW280" s="109">
        <f t="shared" si="217"/>
        <v>0.45666666666666672</v>
      </c>
      <c r="CX280" s="109">
        <f t="shared" si="217"/>
        <v>0.51575452629768204</v>
      </c>
      <c r="CY280" s="109">
        <f t="shared" si="217"/>
        <v>0.92795241037002496</v>
      </c>
      <c r="CZ280" s="109">
        <f t="shared" si="217"/>
        <v>1.3603083944129466</v>
      </c>
      <c r="DA280" s="109">
        <f t="shared" ref="DA280:DN280" si="220">AVERAGE(DA17,DA38,DA59)</f>
        <v>0.76000000000000012</v>
      </c>
      <c r="DB280" s="109">
        <f t="shared" si="220"/>
        <v>12.589404986129404</v>
      </c>
      <c r="DC280" s="109">
        <f t="shared" si="220"/>
        <v>0.97330612020910612</v>
      </c>
      <c r="DD280" s="109">
        <f t="shared" si="220"/>
        <v>6.7789750614319813</v>
      </c>
      <c r="DE280" s="109">
        <f t="shared" si="220"/>
        <v>1.7362724815218169</v>
      </c>
      <c r="DF280" s="109">
        <f t="shared" si="220"/>
        <v>9.7742232448814121</v>
      </c>
      <c r="DG280" s="109">
        <f t="shared" si="220"/>
        <v>6.1010540467867784</v>
      </c>
      <c r="DH280" s="109">
        <f t="shared" si="220"/>
        <v>4.0410594245764893</v>
      </c>
      <c r="DI280" s="109">
        <f t="shared" si="220"/>
        <v>14.396108876284089</v>
      </c>
      <c r="DJ280" s="109">
        <f t="shared" si="220"/>
        <v>6.0120686269559416</v>
      </c>
      <c r="DK280" s="109">
        <f t="shared" si="220"/>
        <v>9.4122392109362192</v>
      </c>
      <c r="DL280" s="109">
        <f t="shared" si="220"/>
        <v>0.90516756878785165</v>
      </c>
      <c r="DM280" s="109">
        <f t="shared" si="220"/>
        <v>6.3141187575380888</v>
      </c>
      <c r="DN280" s="109">
        <f t="shared" si="220"/>
        <v>52.357244859101165</v>
      </c>
    </row>
    <row r="281" spans="3:118" s="83" customFormat="1">
      <c r="C281" s="127">
        <f t="shared" si="157"/>
        <v>52.6</v>
      </c>
      <c r="D281" s="113">
        <f t="shared" si="157"/>
        <v>1.198</v>
      </c>
      <c r="E281" s="110">
        <v>1997</v>
      </c>
      <c r="F281" s="109">
        <f t="shared" ref="F281:AK281" si="221">AVERAGE(F18,F39,F60)</f>
        <v>78.034612423976384</v>
      </c>
      <c r="G281" s="109">
        <f t="shared" si="221"/>
        <v>55.846042120551921</v>
      </c>
      <c r="H281" s="109">
        <f t="shared" si="221"/>
        <v>1.1761666666666666</v>
      </c>
      <c r="I281" s="109">
        <f t="shared" si="221"/>
        <v>12.696666666666667</v>
      </c>
      <c r="J281" s="109">
        <f t="shared" si="221"/>
        <v>12.533333333333333</v>
      </c>
      <c r="K281" s="109">
        <f t="shared" si="221"/>
        <v>20.333333333333332</v>
      </c>
      <c r="L281" s="109">
        <f t="shared" si="221"/>
        <v>13.37</v>
      </c>
      <c r="M281" s="109">
        <f t="shared" si="221"/>
        <v>12.5</v>
      </c>
      <c r="N281" s="109">
        <f t="shared" si="221"/>
        <v>33.333333333333336</v>
      </c>
      <c r="O281" s="109">
        <f t="shared" si="221"/>
        <v>17.04</v>
      </c>
      <c r="P281" s="109">
        <f t="shared" si="221"/>
        <v>11.799999999999999</v>
      </c>
      <c r="Q281" s="109">
        <f t="shared" si="221"/>
        <v>60.666666666666664</v>
      </c>
      <c r="R281" s="109">
        <f t="shared" si="221"/>
        <v>23.333333333333332</v>
      </c>
      <c r="S281" s="109">
        <f t="shared" si="221"/>
        <v>18.736666666666665</v>
      </c>
      <c r="T281" s="109">
        <f t="shared" si="221"/>
        <v>11.966666666666669</v>
      </c>
      <c r="U281" s="109">
        <f t="shared" si="221"/>
        <v>28.666666666666668</v>
      </c>
      <c r="V281" s="109">
        <f t="shared" si="221"/>
        <v>17.5</v>
      </c>
      <c r="W281" s="109">
        <f t="shared" si="221"/>
        <v>11.600000000000001</v>
      </c>
      <c r="X281" s="109">
        <f t="shared" si="221"/>
        <v>580</v>
      </c>
      <c r="Y281" s="109">
        <f t="shared" si="221"/>
        <v>12.466666666666667</v>
      </c>
      <c r="Z281" s="109">
        <f t="shared" si="221"/>
        <v>12.333333333333334</v>
      </c>
      <c r="AA281" s="109">
        <f t="shared" si="221"/>
        <v>1.4666666666666668</v>
      </c>
      <c r="AB281" s="109">
        <f t="shared" si="221"/>
        <v>12</v>
      </c>
      <c r="AC281" s="109">
        <f t="shared" si="221"/>
        <v>11.333333333333334</v>
      </c>
      <c r="AD281" s="109">
        <f t="shared" si="221"/>
        <v>1.0999999999999999</v>
      </c>
      <c r="AE281" s="109">
        <f t="shared" si="221"/>
        <v>11.133333333333333</v>
      </c>
      <c r="AF281" s="109">
        <f t="shared" si="221"/>
        <v>12.333333333333334</v>
      </c>
      <c r="AG281" s="109">
        <f t="shared" si="221"/>
        <v>0.96666666666666679</v>
      </c>
      <c r="AH281" s="109">
        <f t="shared" si="221"/>
        <v>12.1</v>
      </c>
      <c r="AI281" s="109">
        <f t="shared" si="221"/>
        <v>11.333333333333334</v>
      </c>
      <c r="AJ281" s="109">
        <f t="shared" si="221"/>
        <v>1.2666666666666666</v>
      </c>
      <c r="AK281" s="109">
        <f t="shared" si="221"/>
        <v>10.6</v>
      </c>
      <c r="AL281" s="109">
        <f t="shared" ref="AL281:BT281" si="222">AVERAGE(AL18,AL39,AL60)</f>
        <v>13</v>
      </c>
      <c r="AM281" s="109">
        <f t="shared" si="222"/>
        <v>3</v>
      </c>
      <c r="AN281" s="109">
        <f t="shared" si="222"/>
        <v>6.5</v>
      </c>
      <c r="AO281" s="109">
        <f t="shared" si="222"/>
        <v>5.97</v>
      </c>
      <c r="AP281" s="109">
        <f t="shared" si="222"/>
        <v>3.3166666666666669</v>
      </c>
      <c r="AQ281" s="109">
        <f t="shared" si="222"/>
        <v>3.5333333333333332</v>
      </c>
      <c r="AR281" s="109">
        <f t="shared" si="222"/>
        <v>5.14</v>
      </c>
      <c r="AS281" s="109">
        <f t="shared" si="222"/>
        <v>3.3133333333333339</v>
      </c>
      <c r="AT281" s="109">
        <f t="shared" si="222"/>
        <v>3.9666666666666663</v>
      </c>
      <c r="AU281" s="109">
        <f t="shared" si="222"/>
        <v>3.3333333333333335</v>
      </c>
      <c r="AV281" s="109">
        <f t="shared" si="222"/>
        <v>3.8466666666666662</v>
      </c>
      <c r="AW281" s="109">
        <f t="shared" ref="AW281" si="223">AVERAGE(AW18,AW39,AW60)</f>
        <v>4.746666666666667</v>
      </c>
      <c r="AX281" s="109">
        <f t="shared" si="222"/>
        <v>4.6740343305354015</v>
      </c>
      <c r="AY281" s="109">
        <f t="shared" ref="AY281:BA281" si="224">AVERAGE(AY18,AY39,AY60)</f>
        <v>5.3833333333333329</v>
      </c>
      <c r="AZ281" s="109">
        <f t="shared" si="224"/>
        <v>5.05</v>
      </c>
      <c r="BA281" s="109">
        <f t="shared" si="224"/>
        <v>6.8616666666666672</v>
      </c>
      <c r="BB281" s="109"/>
      <c r="BC281" s="109"/>
      <c r="BD281" s="109"/>
      <c r="BE281" s="109">
        <f t="shared" ref="BE281:BG281" si="225">AVERAGE(BE18,BE39,BE60)</f>
        <v>4.8794686953928297</v>
      </c>
      <c r="BF281" s="109">
        <f t="shared" si="225"/>
        <v>4.6853738306690351</v>
      </c>
      <c r="BG281" s="109">
        <f t="shared" si="225"/>
        <v>6.2321314746513012</v>
      </c>
      <c r="BH281" s="109">
        <f t="shared" si="222"/>
        <v>4.4581329181903255</v>
      </c>
      <c r="BI281" s="109">
        <f t="shared" si="222"/>
        <v>4.9066666666666663</v>
      </c>
      <c r="BJ281" s="109">
        <f t="shared" si="222"/>
        <v>4.6500000000000004</v>
      </c>
      <c r="BK281" s="109">
        <f t="shared" si="222"/>
        <v>5.5466666666666669</v>
      </c>
      <c r="BL281" s="109">
        <f t="shared" si="222"/>
        <v>6.7166666666666659</v>
      </c>
      <c r="BM281" s="109">
        <f t="shared" si="222"/>
        <v>7.1533333333333333</v>
      </c>
      <c r="BN281" s="109">
        <f t="shared" si="222"/>
        <v>7.3337566137566137</v>
      </c>
      <c r="BO281" s="109">
        <f t="shared" si="222"/>
        <v>7.5038535645472093</v>
      </c>
      <c r="BP281" s="109">
        <f t="shared" si="222"/>
        <v>7.0898306755733929</v>
      </c>
      <c r="BQ281" s="109">
        <f t="shared" si="222"/>
        <v>7.5</v>
      </c>
      <c r="BR281" s="109">
        <f t="shared" si="222"/>
        <v>7.4833333333333334</v>
      </c>
      <c r="BS281" s="109">
        <f t="shared" si="222"/>
        <v>7.6966666666666663</v>
      </c>
      <c r="BT281" s="109">
        <f t="shared" si="222"/>
        <v>8.4882459677419355</v>
      </c>
      <c r="BU281" s="109">
        <f t="shared" ref="BU281:CZ281" si="226">AVERAGE(BU18,BU39,BU60)</f>
        <v>8.2533333333333339</v>
      </c>
      <c r="BV281" s="109">
        <f t="shared" si="226"/>
        <v>9.6533333333332969</v>
      </c>
      <c r="BW281" s="109">
        <f t="shared" si="226"/>
        <v>8.35</v>
      </c>
      <c r="BX281" s="109">
        <f t="shared" si="226"/>
        <v>3.3966666666666665</v>
      </c>
      <c r="BY281" s="109">
        <f t="shared" si="226"/>
        <v>0.49952380952380954</v>
      </c>
      <c r="BZ281" s="109">
        <f t="shared" si="226"/>
        <v>0.48333333333333334</v>
      </c>
      <c r="CA281" s="109">
        <f t="shared" si="226"/>
        <v>6.876666666666666</v>
      </c>
      <c r="CB281" s="109">
        <f t="shared" si="226"/>
        <v>6.936666666666639</v>
      </c>
      <c r="CC281" s="109">
        <f t="shared" si="226"/>
        <v>7.3833333333333329</v>
      </c>
      <c r="CD281" s="109">
        <f t="shared" ref="CD281:CF281" si="227">AVERAGE(CD18,CD39,CD60)</f>
        <v>8.231539645881389</v>
      </c>
      <c r="CE281" s="109">
        <f t="shared" si="227"/>
        <v>12.463737304470428</v>
      </c>
      <c r="CF281" s="109">
        <f t="shared" si="227"/>
        <v>0.3782720842048703</v>
      </c>
      <c r="CG281" s="109" t="e">
        <f t="shared" si="226"/>
        <v>#DIV/0!</v>
      </c>
      <c r="CH281" s="109">
        <f t="shared" si="226"/>
        <v>47.859999999999992</v>
      </c>
      <c r="CI281" s="109" t="e">
        <f t="shared" si="226"/>
        <v>#DIV/0!</v>
      </c>
      <c r="CJ281" s="109">
        <f t="shared" si="226"/>
        <v>3.1199999999999997</v>
      </c>
      <c r="CK281" s="109">
        <f t="shared" si="226"/>
        <v>5.4149152812147632</v>
      </c>
      <c r="CL281" s="109">
        <f t="shared" si="226"/>
        <v>0.866263261619168</v>
      </c>
      <c r="CM281" s="109">
        <f t="shared" ref="CM281" si="228">AVERAGE(CM18,CM39,CM60)</f>
        <v>14.550367006840595</v>
      </c>
      <c r="CN281" s="109">
        <f t="shared" si="226"/>
        <v>23.26</v>
      </c>
      <c r="CO281" s="109">
        <f t="shared" si="226"/>
        <v>5.5666666666666664</v>
      </c>
      <c r="CP281" s="109">
        <f t="shared" si="226"/>
        <v>4.5933333333333328</v>
      </c>
      <c r="CQ281" s="109">
        <f t="shared" si="226"/>
        <v>2.9866666666666668</v>
      </c>
      <c r="CR281" s="109">
        <f t="shared" si="226"/>
        <v>2.1233333333333206</v>
      </c>
      <c r="CS281" s="109">
        <f t="shared" si="226"/>
        <v>0.27740740740740744</v>
      </c>
      <c r="CT281" s="109">
        <f t="shared" si="226"/>
        <v>0.30333333333333334</v>
      </c>
      <c r="CU281" s="109">
        <f t="shared" si="226"/>
        <v>0.60032144273861843</v>
      </c>
      <c r="CV281" s="109">
        <f t="shared" si="226"/>
        <v>0.26</v>
      </c>
      <c r="CW281" s="109">
        <f t="shared" si="226"/>
        <v>0.45666666666666672</v>
      </c>
      <c r="CX281" s="109">
        <f t="shared" si="226"/>
        <v>0.40296348858211845</v>
      </c>
      <c r="CY281" s="109">
        <f t="shared" si="226"/>
        <v>0.92795241037002774</v>
      </c>
      <c r="CZ281" s="109">
        <f t="shared" si="226"/>
        <v>1.3603083944129502</v>
      </c>
      <c r="DA281" s="109">
        <f t="shared" ref="DA281:DN281" si="229">AVERAGE(DA18,DA39,DA60)</f>
        <v>0.65333333333333332</v>
      </c>
      <c r="DB281" s="109">
        <f t="shared" si="229"/>
        <v>11.041489859969081</v>
      </c>
      <c r="DC281" s="109">
        <f t="shared" si="229"/>
        <v>1.3496006374482103</v>
      </c>
      <c r="DD281" s="109">
        <f t="shared" si="229"/>
        <v>8.094402489665276</v>
      </c>
      <c r="DE281" s="109">
        <f t="shared" si="229"/>
        <v>1.6806457919843087</v>
      </c>
      <c r="DF281" s="109">
        <f t="shared" si="229"/>
        <v>9.3970080534411213</v>
      </c>
      <c r="DG281" s="109">
        <f t="shared" si="229"/>
        <v>6.1010540467867962</v>
      </c>
      <c r="DH281" s="109">
        <f t="shared" si="229"/>
        <v>4.0410594245764688</v>
      </c>
      <c r="DI281" s="109">
        <f t="shared" si="229"/>
        <v>14.308107400737212</v>
      </c>
      <c r="DJ281" s="109">
        <f t="shared" si="229"/>
        <v>6.024207103944704</v>
      </c>
      <c r="DK281" s="109">
        <f t="shared" si="229"/>
        <v>11.456546610169177</v>
      </c>
      <c r="DL281" s="109">
        <f t="shared" si="229"/>
        <v>0.82922468095032453</v>
      </c>
      <c r="DM281" s="109">
        <f t="shared" si="229"/>
        <v>7.0098685105319207</v>
      </c>
      <c r="DN281" s="109">
        <f t="shared" si="229"/>
        <v>53.942897943640389</v>
      </c>
    </row>
    <row r="282" spans="3:118" s="83" customFormat="1">
      <c r="C282" s="127">
        <f t="shared" si="157"/>
        <v>54.2</v>
      </c>
      <c r="D282" s="113">
        <f t="shared" si="157"/>
        <v>1.044</v>
      </c>
      <c r="E282" s="110">
        <v>1998</v>
      </c>
      <c r="F282" s="109">
        <f t="shared" ref="F282:AK282" si="230">AVERAGE(F19,F40,F61)</f>
        <v>78.633701984914566</v>
      </c>
      <c r="G282" s="109">
        <f t="shared" si="230"/>
        <v>57.62527233115469</v>
      </c>
      <c r="H282" s="109">
        <f t="shared" si="230"/>
        <v>1.0395000000000001</v>
      </c>
      <c r="I282" s="109">
        <f t="shared" si="230"/>
        <v>12.656666666666666</v>
      </c>
      <c r="J282" s="109">
        <f t="shared" si="230"/>
        <v>12.566666666666665</v>
      </c>
      <c r="K282" s="109">
        <f t="shared" si="230"/>
        <v>20.333333333333332</v>
      </c>
      <c r="L282" s="109">
        <f t="shared" si="230"/>
        <v>13.073333333333332</v>
      </c>
      <c r="M282" s="109">
        <f t="shared" si="230"/>
        <v>12.533333333333333</v>
      </c>
      <c r="N282" s="109">
        <f t="shared" si="230"/>
        <v>33.333333333333336</v>
      </c>
      <c r="O282" s="109">
        <f t="shared" si="230"/>
        <v>17.146666666666668</v>
      </c>
      <c r="P282" s="109">
        <f t="shared" si="230"/>
        <v>13.033333333333333</v>
      </c>
      <c r="Q282" s="109">
        <f t="shared" si="230"/>
        <v>44.666666666666664</v>
      </c>
      <c r="R282" s="109">
        <f t="shared" si="230"/>
        <v>23.666666666666668</v>
      </c>
      <c r="S282" s="109">
        <f t="shared" si="230"/>
        <v>19.459999999999997</v>
      </c>
      <c r="T282" s="109">
        <f t="shared" si="230"/>
        <v>12.799999999999999</v>
      </c>
      <c r="U282" s="109">
        <f t="shared" si="230"/>
        <v>27.333333333333332</v>
      </c>
      <c r="V282" s="109">
        <f t="shared" si="230"/>
        <v>16.33666666666667</v>
      </c>
      <c r="W282" s="109">
        <f t="shared" si="230"/>
        <v>11.899999999999999</v>
      </c>
      <c r="X282" s="109">
        <f t="shared" si="230"/>
        <v>1180</v>
      </c>
      <c r="Y282" s="109">
        <f t="shared" si="230"/>
        <v>12.5</v>
      </c>
      <c r="Z282" s="109">
        <f t="shared" si="230"/>
        <v>12.666666666666666</v>
      </c>
      <c r="AA282" s="109">
        <f t="shared" si="230"/>
        <v>0.96666666666666667</v>
      </c>
      <c r="AB282" s="109">
        <f t="shared" si="230"/>
        <v>12.366666666666667</v>
      </c>
      <c r="AC282" s="109">
        <f t="shared" si="230"/>
        <v>14</v>
      </c>
      <c r="AD282" s="109">
        <f t="shared" si="230"/>
        <v>0.93333333333333346</v>
      </c>
      <c r="AE282" s="109">
        <f t="shared" si="230"/>
        <v>10.466666666666667</v>
      </c>
      <c r="AF282" s="109">
        <f t="shared" si="230"/>
        <v>12.666666666666666</v>
      </c>
      <c r="AG282" s="109">
        <f t="shared" si="230"/>
        <v>0.8666666666666667</v>
      </c>
      <c r="AH282" s="109">
        <f t="shared" si="230"/>
        <v>11.8375</v>
      </c>
      <c r="AI282" s="109">
        <f t="shared" si="230"/>
        <v>12.583333333333334</v>
      </c>
      <c r="AJ282" s="109">
        <f t="shared" si="230"/>
        <v>1.1875</v>
      </c>
      <c r="AK282" s="109">
        <f t="shared" si="230"/>
        <v>15.699999999999998</v>
      </c>
      <c r="AL282" s="109">
        <f t="shared" ref="AL282:BT282" si="231">AVERAGE(AL19,AL40,AL61)</f>
        <v>18</v>
      </c>
      <c r="AM282" s="109">
        <f t="shared" si="231"/>
        <v>1</v>
      </c>
      <c r="AN282" s="109">
        <f t="shared" si="231"/>
        <v>6.3499999999999988</v>
      </c>
      <c r="AO282" s="109">
        <f t="shared" si="231"/>
        <v>5.89</v>
      </c>
      <c r="AP282" s="109">
        <f t="shared" si="231"/>
        <v>3.25</v>
      </c>
      <c r="AQ282" s="109">
        <f t="shared" si="231"/>
        <v>3.5233333333333334</v>
      </c>
      <c r="AR282" s="109">
        <f t="shared" si="231"/>
        <v>5.0766666666666671</v>
      </c>
      <c r="AS282" s="109">
        <f t="shared" si="231"/>
        <v>3.3433333333333337</v>
      </c>
      <c r="AT282" s="109">
        <f t="shared" si="231"/>
        <v>4.0533333333333337</v>
      </c>
      <c r="AU282" s="109">
        <f t="shared" si="231"/>
        <v>3.39</v>
      </c>
      <c r="AV282" s="109">
        <f t="shared" si="231"/>
        <v>4.0599999999999996</v>
      </c>
      <c r="AW282" s="109">
        <f t="shared" ref="AW282" si="232">AVERAGE(AW19,AW40,AW61)</f>
        <v>5.15</v>
      </c>
      <c r="AX282" s="109">
        <f t="shared" si="231"/>
        <v>4.9222700464436535</v>
      </c>
      <c r="AY282" s="109">
        <f t="shared" ref="AY282:BA282" si="233">AVERAGE(AY19,AY40,AY61)</f>
        <v>5.37</v>
      </c>
      <c r="AZ282" s="109">
        <f t="shared" si="233"/>
        <v>5.3900000000000006</v>
      </c>
      <c r="BA282" s="109">
        <f t="shared" si="233"/>
        <v>7.0666666666666673</v>
      </c>
      <c r="BB282" s="109"/>
      <c r="BC282" s="109"/>
      <c r="BD282" s="109"/>
      <c r="BE282" s="109">
        <f t="shared" ref="BE282:BG282" si="234">AVERAGE(BE19,BE40,BE61)</f>
        <v>4.3745623598966441</v>
      </c>
      <c r="BF282" s="109">
        <f t="shared" si="234"/>
        <v>4.6903578448786272</v>
      </c>
      <c r="BG282" s="109">
        <f t="shared" si="234"/>
        <v>6.8801789158211877</v>
      </c>
      <c r="BH282" s="109">
        <f t="shared" si="231"/>
        <v>4.6660474912407635</v>
      </c>
      <c r="BI282" s="109">
        <f t="shared" si="231"/>
        <v>5.21</v>
      </c>
      <c r="BJ282" s="109">
        <f t="shared" si="231"/>
        <v>4.7366666666666672</v>
      </c>
      <c r="BK282" s="109">
        <f t="shared" si="231"/>
        <v>5.6833333333333336</v>
      </c>
      <c r="BL282" s="109">
        <f t="shared" si="231"/>
        <v>7</v>
      </c>
      <c r="BM282" s="109">
        <f t="shared" si="231"/>
        <v>7.32</v>
      </c>
      <c r="BN282" s="109">
        <f t="shared" si="231"/>
        <v>7.41</v>
      </c>
      <c r="BO282" s="109">
        <f t="shared" si="231"/>
        <v>7.4333333333333336</v>
      </c>
      <c r="BP282" s="109">
        <f t="shared" si="231"/>
        <v>7.1463788100285619</v>
      </c>
      <c r="BQ282" s="109">
        <f t="shared" si="231"/>
        <v>7.666666666666667</v>
      </c>
      <c r="BR282" s="109">
        <f t="shared" si="231"/>
        <v>7.8999999999999995</v>
      </c>
      <c r="BS282" s="109">
        <f t="shared" si="231"/>
        <v>8.2466666666666679</v>
      </c>
      <c r="BT282" s="109">
        <f t="shared" si="231"/>
        <v>8.6233333333333331</v>
      </c>
      <c r="BU282" s="109">
        <f t="shared" ref="BU282:CZ282" si="235">AVERAGE(BU19,BU40,BU61)</f>
        <v>8.2633333333333336</v>
      </c>
      <c r="BV282" s="109">
        <f t="shared" si="235"/>
        <v>9.6533333333333147</v>
      </c>
      <c r="BW282" s="109">
        <f t="shared" si="235"/>
        <v>8.543333333333333</v>
      </c>
      <c r="BX282" s="109">
        <f t="shared" si="235"/>
        <v>3.16</v>
      </c>
      <c r="BY282" s="109">
        <f t="shared" si="235"/>
        <v>0.48333333333333334</v>
      </c>
      <c r="BZ282" s="109">
        <f t="shared" si="235"/>
        <v>0.60591397849462403</v>
      </c>
      <c r="CA282" s="109">
        <f t="shared" si="235"/>
        <v>7.080000000000001</v>
      </c>
      <c r="CB282" s="109">
        <f t="shared" si="235"/>
        <v>6.9366666666666532</v>
      </c>
      <c r="CC282" s="109">
        <f t="shared" si="235"/>
        <v>7.919999999999999</v>
      </c>
      <c r="CD282" s="109">
        <f t="shared" ref="CD282:CF282" si="236">AVERAGE(CD19,CD40,CD61)</f>
        <v>8.2315396458814156</v>
      </c>
      <c r="CE282" s="109">
        <f t="shared" si="236"/>
        <v>12.61164973929391</v>
      </c>
      <c r="CF282" s="109">
        <f t="shared" si="236"/>
        <v>0.36205007059451461</v>
      </c>
      <c r="CG282" s="109" t="e">
        <f t="shared" si="235"/>
        <v>#DIV/0!</v>
      </c>
      <c r="CH282" s="109">
        <f t="shared" si="235"/>
        <v>50</v>
      </c>
      <c r="CI282" s="109" t="e">
        <f t="shared" si="235"/>
        <v>#DIV/0!</v>
      </c>
      <c r="CJ282" s="109">
        <f t="shared" si="235"/>
        <v>2.1333333333333333</v>
      </c>
      <c r="CK282" s="109">
        <f t="shared" si="235"/>
        <v>4.8476701119363597</v>
      </c>
      <c r="CL282" s="109">
        <f t="shared" si="235"/>
        <v>0.88636660538734346</v>
      </c>
      <c r="CM282" s="109">
        <f t="shared" ref="CM282" si="237">AVERAGE(CM19,CM40,CM61)</f>
        <v>17.216168651526239</v>
      </c>
      <c r="CN282" s="109">
        <f t="shared" si="235"/>
        <v>23.040000000000003</v>
      </c>
      <c r="CO282" s="109">
        <f t="shared" si="235"/>
        <v>4.9233333333333329</v>
      </c>
      <c r="CP282" s="109">
        <f t="shared" si="235"/>
        <v>4.46</v>
      </c>
      <c r="CQ282" s="109">
        <f t="shared" si="235"/>
        <v>2.6366666666666667</v>
      </c>
      <c r="CR282" s="109">
        <f t="shared" si="235"/>
        <v>2.1233333333333269</v>
      </c>
      <c r="CS282" s="109">
        <f t="shared" si="235"/>
        <v>0.31333333333333335</v>
      </c>
      <c r="CT282" s="109">
        <f t="shared" si="235"/>
        <v>0.31</v>
      </c>
      <c r="CU282" s="109">
        <f t="shared" si="235"/>
        <v>0.58137380091099555</v>
      </c>
      <c r="CV282" s="109">
        <f t="shared" si="235"/>
        <v>0.23359788359788361</v>
      </c>
      <c r="CW282" s="109">
        <f t="shared" si="235"/>
        <v>0.45</v>
      </c>
      <c r="CX282" s="109">
        <f t="shared" si="235"/>
        <v>0.48795338235926544</v>
      </c>
      <c r="CY282" s="109">
        <f t="shared" si="235"/>
        <v>0.92795241037003062</v>
      </c>
      <c r="CZ282" s="109">
        <f t="shared" si="235"/>
        <v>1.3603083944129537</v>
      </c>
      <c r="DA282" s="109">
        <f t="shared" ref="DA282:DN282" si="238">AVERAGE(DA19,DA40,DA61)</f>
        <v>0.72990027198549401</v>
      </c>
      <c r="DB282" s="109">
        <f t="shared" si="238"/>
        <v>12.180809523762376</v>
      </c>
      <c r="DC282" s="109">
        <f t="shared" si="238"/>
        <v>1.3502961108596301</v>
      </c>
      <c r="DD282" s="109">
        <f t="shared" si="238"/>
        <v>8.0514336523964829</v>
      </c>
      <c r="DE282" s="109">
        <f t="shared" si="238"/>
        <v>1.400987790423265</v>
      </c>
      <c r="DF282" s="109">
        <f t="shared" si="238"/>
        <v>11.115304942162515</v>
      </c>
      <c r="DG282" s="109">
        <f t="shared" si="238"/>
        <v>6.1010540467868113</v>
      </c>
      <c r="DH282" s="109">
        <f t="shared" si="238"/>
        <v>4.0410594245764502</v>
      </c>
      <c r="DI282" s="109">
        <f t="shared" si="238"/>
        <v>14.238750329613609</v>
      </c>
      <c r="DJ282" s="109">
        <f t="shared" si="238"/>
        <v>6.4815882046016879</v>
      </c>
      <c r="DK282" s="109">
        <f t="shared" si="238"/>
        <v>10.840133670417197</v>
      </c>
      <c r="DL282" s="109">
        <f t="shared" si="238"/>
        <v>0.77862987881474544</v>
      </c>
      <c r="DM282" s="109">
        <f t="shared" si="238"/>
        <v>8.0204210293236358</v>
      </c>
      <c r="DN282" s="109">
        <f t="shared" si="238"/>
        <v>53.942897943640183</v>
      </c>
    </row>
    <row r="283" spans="3:118" s="83" customFormat="1">
      <c r="C283" s="127">
        <f t="shared" si="157"/>
        <v>55.5</v>
      </c>
      <c r="D283" s="113">
        <f t="shared" si="157"/>
        <v>1.121</v>
      </c>
      <c r="E283" s="110">
        <v>1999</v>
      </c>
      <c r="F283" s="109">
        <f t="shared" ref="F283:AK283" si="239">AVERAGE(F20,F41,F62)</f>
        <v>79.789334926970596</v>
      </c>
      <c r="G283" s="109">
        <f t="shared" si="239"/>
        <v>58.968772694262896</v>
      </c>
      <c r="H283" s="109">
        <f t="shared" si="239"/>
        <v>1.1225000000000001</v>
      </c>
      <c r="I283" s="109">
        <f t="shared" si="239"/>
        <v>12.730000000000002</v>
      </c>
      <c r="J283" s="109">
        <f t="shared" si="239"/>
        <v>12.633333333333333</v>
      </c>
      <c r="K283" s="109">
        <f t="shared" si="239"/>
        <v>20.666666666666668</v>
      </c>
      <c r="L283" s="109">
        <f t="shared" si="239"/>
        <v>13.17</v>
      </c>
      <c r="M283" s="109">
        <f t="shared" si="239"/>
        <v>12.700000000000001</v>
      </c>
      <c r="N283" s="109">
        <f t="shared" si="239"/>
        <v>34</v>
      </c>
      <c r="O283" s="109">
        <f t="shared" si="239"/>
        <v>18.14</v>
      </c>
      <c r="P283" s="109">
        <f t="shared" si="239"/>
        <v>12.5</v>
      </c>
      <c r="Q283" s="109">
        <f t="shared" si="239"/>
        <v>56.666666666666664</v>
      </c>
      <c r="R283" s="109">
        <f t="shared" si="239"/>
        <v>24</v>
      </c>
      <c r="S283" s="109">
        <f t="shared" si="239"/>
        <v>19.693333333333332</v>
      </c>
      <c r="T283" s="109">
        <f t="shared" si="239"/>
        <v>12.33915343915344</v>
      </c>
      <c r="U283" s="109">
        <f t="shared" si="239"/>
        <v>28.428571428571427</v>
      </c>
      <c r="V283" s="109">
        <f t="shared" si="239"/>
        <v>17.786666666666665</v>
      </c>
      <c r="W283" s="109">
        <f t="shared" si="239"/>
        <v>12</v>
      </c>
      <c r="X283" s="109">
        <f t="shared" si="239"/>
        <v>1080</v>
      </c>
      <c r="Y283" s="109">
        <f t="shared" si="239"/>
        <v>12.6</v>
      </c>
      <c r="Z283" s="109">
        <f t="shared" si="239"/>
        <v>13.666666666666666</v>
      </c>
      <c r="AA283" s="109">
        <f t="shared" si="239"/>
        <v>1.1333333333333333</v>
      </c>
      <c r="AB283" s="109">
        <f t="shared" si="239"/>
        <v>12.299999999999999</v>
      </c>
      <c r="AC283" s="109">
        <f t="shared" si="239"/>
        <v>11</v>
      </c>
      <c r="AD283" s="109">
        <f t="shared" si="239"/>
        <v>1.2333333333333334</v>
      </c>
      <c r="AE283" s="109">
        <f t="shared" si="239"/>
        <v>11.833333333333334</v>
      </c>
      <c r="AF283" s="109">
        <f t="shared" si="239"/>
        <v>10.666666666666666</v>
      </c>
      <c r="AG283" s="109">
        <f t="shared" si="239"/>
        <v>0.93333333333333346</v>
      </c>
      <c r="AH283" s="109">
        <f t="shared" si="239"/>
        <v>11.5</v>
      </c>
      <c r="AI283" s="109">
        <f t="shared" si="239"/>
        <v>14.333333333333334</v>
      </c>
      <c r="AJ283" s="109">
        <f t="shared" si="239"/>
        <v>1.3333333333333333</v>
      </c>
      <c r="AK283" s="109">
        <f t="shared" si="239"/>
        <v>21</v>
      </c>
      <c r="AL283" s="109">
        <f t="shared" ref="AL283:BT283" si="240">AVERAGE(AL20,AL41,AL62)</f>
        <v>15</v>
      </c>
      <c r="AM283" s="109">
        <f t="shared" si="240"/>
        <v>2.4</v>
      </c>
      <c r="AN283" s="109">
        <f t="shared" si="240"/>
        <v>6.13</v>
      </c>
      <c r="AO283" s="109">
        <f t="shared" si="240"/>
        <v>6.36</v>
      </c>
      <c r="AP283" s="109">
        <f t="shared" si="240"/>
        <v>3.3200000000000003</v>
      </c>
      <c r="AQ283" s="109">
        <f t="shared" si="240"/>
        <v>3.5733333333333328</v>
      </c>
      <c r="AR283" s="109">
        <f t="shared" si="240"/>
        <v>4.7600000000000007</v>
      </c>
      <c r="AS283" s="109">
        <f t="shared" si="240"/>
        <v>3.4466666666666668</v>
      </c>
      <c r="AT283" s="109">
        <f t="shared" si="240"/>
        <v>4.0100000000000007</v>
      </c>
      <c r="AU283" s="109">
        <f t="shared" si="240"/>
        <v>3.5066666666666664</v>
      </c>
      <c r="AV283" s="109">
        <f t="shared" si="240"/>
        <v>4.083333333333333</v>
      </c>
      <c r="AW283" s="109">
        <f t="shared" ref="AW283" si="241">AVERAGE(AW20,AW41,AW62)</f>
        <v>5.2333333333333334</v>
      </c>
      <c r="AX283" s="109">
        <f t="shared" si="240"/>
        <v>5.1705057623519046</v>
      </c>
      <c r="AY283" s="109">
        <f t="shared" ref="AY283:BA283" si="242">AVERAGE(AY20,AY41,AY62)</f>
        <v>5.7766666666666664</v>
      </c>
      <c r="AZ283" s="109">
        <f t="shared" si="242"/>
        <v>5.9993077956989254</v>
      </c>
      <c r="BA283" s="109">
        <f t="shared" si="242"/>
        <v>7.94489247311828</v>
      </c>
      <c r="BB283" s="109"/>
      <c r="BC283" s="109"/>
      <c r="BD283" s="109"/>
      <c r="BE283" s="109">
        <f t="shared" ref="BE283:BG283" si="243">AVERAGE(BE20,BE41,BE62)</f>
        <v>4.617030183780316</v>
      </c>
      <c r="BF283" s="109">
        <f t="shared" si="243"/>
        <v>4.6953418590882192</v>
      </c>
      <c r="BG283" s="109">
        <f t="shared" si="243"/>
        <v>7.5282263569910741</v>
      </c>
      <c r="BH283" s="109">
        <f t="shared" si="240"/>
        <v>4.8230333011523436</v>
      </c>
      <c r="BI283" s="109">
        <f t="shared" si="240"/>
        <v>5.5133333333333328</v>
      </c>
      <c r="BJ283" s="109">
        <f t="shared" si="240"/>
        <v>4.9733333333333336</v>
      </c>
      <c r="BK283" s="109">
        <f t="shared" si="240"/>
        <v>5.9266666666666659</v>
      </c>
      <c r="BL283" s="109">
        <f t="shared" si="240"/>
        <v>7.4933333333333332</v>
      </c>
      <c r="BM283" s="109">
        <f t="shared" si="240"/>
        <v>7.5</v>
      </c>
      <c r="BN283" s="109">
        <f t="shared" si="240"/>
        <v>7.3566666666666665</v>
      </c>
      <c r="BO283" s="109">
        <f t="shared" si="240"/>
        <v>7.7957910380919415</v>
      </c>
      <c r="BP283" s="109">
        <f t="shared" si="240"/>
        <v>7.6011998046551028</v>
      </c>
      <c r="BQ283" s="109">
        <f t="shared" si="240"/>
        <v>8.293333333333333</v>
      </c>
      <c r="BR283" s="109">
        <f t="shared" si="240"/>
        <v>7.9233333333333329</v>
      </c>
      <c r="BS283" s="109">
        <f t="shared" si="240"/>
        <v>8.5133333333333336</v>
      </c>
      <c r="BT283" s="109">
        <f t="shared" si="240"/>
        <v>8.6599999999999984</v>
      </c>
      <c r="BU283" s="109">
        <f t="shared" ref="BU283:CZ283" si="244">AVERAGE(BU20,BU41,BU62)</f>
        <v>8.2200000000000006</v>
      </c>
      <c r="BV283" s="109">
        <f t="shared" si="244"/>
        <v>9.6533333333333342</v>
      </c>
      <c r="BW283" s="109">
        <f t="shared" si="244"/>
        <v>8.5633333333333344</v>
      </c>
      <c r="BX283" s="109">
        <f t="shared" si="244"/>
        <v>3.0163621794871793</v>
      </c>
      <c r="BY283" s="109">
        <f t="shared" si="244"/>
        <v>0.51</v>
      </c>
      <c r="BZ283" s="109">
        <f t="shared" si="244"/>
        <v>0.69236559139785037</v>
      </c>
      <c r="CA283" s="109">
        <f t="shared" si="244"/>
        <v>6.7566666666666668</v>
      </c>
      <c r="CB283" s="109">
        <f t="shared" si="244"/>
        <v>6.9366666666666665</v>
      </c>
      <c r="CC283" s="109">
        <f t="shared" si="244"/>
        <v>7.4266666666666667</v>
      </c>
      <c r="CD283" s="109">
        <f t="shared" ref="CD283:CF283" si="245">AVERAGE(CD20,CD41,CD62)</f>
        <v>8.2315396458814423</v>
      </c>
      <c r="CE283" s="109">
        <f t="shared" si="245"/>
        <v>12.759562174117393</v>
      </c>
      <c r="CF283" s="109">
        <f t="shared" si="245"/>
        <v>0.34890316287593076</v>
      </c>
      <c r="CG283" s="109" t="e">
        <f t="shared" si="244"/>
        <v>#DIV/0!</v>
      </c>
      <c r="CH283" s="109">
        <f t="shared" si="244"/>
        <v>51.79</v>
      </c>
      <c r="CI283" s="109" t="e">
        <f t="shared" si="244"/>
        <v>#DIV/0!</v>
      </c>
      <c r="CJ283" s="109">
        <f t="shared" si="244"/>
        <v>2.6966666666666668</v>
      </c>
      <c r="CK283" s="109">
        <f t="shared" si="244"/>
        <v>4.6264456142761148</v>
      </c>
      <c r="CL283" s="109">
        <f t="shared" si="244"/>
        <v>0.90646994915551871</v>
      </c>
      <c r="CM283" s="109">
        <f t="shared" ref="CM283" si="246">AVERAGE(CM20,CM41,CM62)</f>
        <v>18.481223273501236</v>
      </c>
      <c r="CN283" s="109">
        <f t="shared" si="244"/>
        <v>22.320000000000004</v>
      </c>
      <c r="CO283" s="109">
        <f t="shared" si="244"/>
        <v>5.3278091397849465</v>
      </c>
      <c r="CP283" s="109">
        <f t="shared" si="244"/>
        <v>4.5100000000000007</v>
      </c>
      <c r="CQ283" s="109">
        <f t="shared" si="244"/>
        <v>2.54</v>
      </c>
      <c r="CR283" s="109">
        <f t="shared" si="244"/>
        <v>2.1233333333333331</v>
      </c>
      <c r="CS283" s="109">
        <f t="shared" si="244"/>
        <v>0.29669620392398305</v>
      </c>
      <c r="CT283" s="109">
        <f t="shared" si="244"/>
        <v>0.28666666666666668</v>
      </c>
      <c r="CU283" s="109">
        <f t="shared" si="244"/>
        <v>0.56242615908337279</v>
      </c>
      <c r="CV283" s="109">
        <f t="shared" si="244"/>
        <v>0.19878306878306881</v>
      </c>
      <c r="CW283" s="109">
        <f t="shared" si="244"/>
        <v>0.41906019602740918</v>
      </c>
      <c r="CX283" s="109">
        <f t="shared" si="244"/>
        <v>0.44987334967531067</v>
      </c>
      <c r="CY283" s="109">
        <f t="shared" si="244"/>
        <v>0.92795241037003307</v>
      </c>
      <c r="CZ283" s="109">
        <f t="shared" si="244"/>
        <v>1.360308394412957</v>
      </c>
      <c r="DA283" s="109">
        <f t="shared" ref="DA283:DN283" si="247">AVERAGE(DA20,DA41,DA62)</f>
        <v>0.91131761861589611</v>
      </c>
      <c r="DB283" s="109">
        <f t="shared" si="247"/>
        <v>13.32012918755567</v>
      </c>
      <c r="DC283" s="109">
        <f t="shared" si="247"/>
        <v>1.3509915842710498</v>
      </c>
      <c r="DD283" s="109">
        <f t="shared" si="247"/>
        <v>8.0084648151276916</v>
      </c>
      <c r="DE283" s="109">
        <f t="shared" si="247"/>
        <v>1.227811474497118</v>
      </c>
      <c r="DF283" s="109">
        <f t="shared" si="247"/>
        <v>11.95655924412768</v>
      </c>
      <c r="DG283" s="109">
        <f t="shared" si="247"/>
        <v>6.1010540467868273</v>
      </c>
      <c r="DH283" s="109">
        <f t="shared" si="247"/>
        <v>4.0410594245764342</v>
      </c>
      <c r="DI283" s="109">
        <f t="shared" si="247"/>
        <v>15.532518752910415</v>
      </c>
      <c r="DJ283" s="109">
        <f t="shared" si="247"/>
        <v>6.6113516121612008</v>
      </c>
      <c r="DK283" s="109">
        <f t="shared" si="247"/>
        <v>12.533921236291013</v>
      </c>
      <c r="DL283" s="109">
        <f t="shared" si="247"/>
        <v>0.84597989490128411</v>
      </c>
      <c r="DM283" s="109">
        <f t="shared" si="247"/>
        <v>7.8466050921008028</v>
      </c>
      <c r="DN283" s="109">
        <f t="shared" si="247"/>
        <v>53.942897943639984</v>
      </c>
    </row>
    <row r="284" spans="3:118" s="83" customFormat="1">
      <c r="C284" s="127">
        <f t="shared" si="157"/>
        <v>57.1</v>
      </c>
      <c r="D284" s="113">
        <f t="shared" si="157"/>
        <v>1.4910000000000001</v>
      </c>
      <c r="E284" s="110">
        <v>2000</v>
      </c>
      <c r="F284" s="109">
        <f t="shared" ref="F284:AK284" si="248">AVERAGE(F21,F42,F63)</f>
        <v>81.775479136386338</v>
      </c>
      <c r="G284" s="109">
        <f t="shared" si="248"/>
        <v>60.602759622367472</v>
      </c>
      <c r="H284" s="109">
        <f t="shared" si="248"/>
        <v>1.4666666666666668</v>
      </c>
      <c r="I284" s="109">
        <f t="shared" si="248"/>
        <v>12.936666666666667</v>
      </c>
      <c r="J284" s="109">
        <f t="shared" si="248"/>
        <v>12.733333333333334</v>
      </c>
      <c r="K284" s="109">
        <f t="shared" si="248"/>
        <v>20.333333333333332</v>
      </c>
      <c r="L284" s="109">
        <f t="shared" si="248"/>
        <v>13.546666666666667</v>
      </c>
      <c r="M284" s="109">
        <f t="shared" si="248"/>
        <v>12.666666666666666</v>
      </c>
      <c r="N284" s="109">
        <f t="shared" si="248"/>
        <v>32</v>
      </c>
      <c r="O284" s="109">
        <f t="shared" si="248"/>
        <v>16.959999999999997</v>
      </c>
      <c r="P284" s="109">
        <f t="shared" si="248"/>
        <v>14.633333333333333</v>
      </c>
      <c r="Q284" s="109">
        <f t="shared" si="248"/>
        <v>58.916666666666664</v>
      </c>
      <c r="R284" s="109">
        <f t="shared" si="248"/>
        <v>23</v>
      </c>
      <c r="S284" s="109">
        <f t="shared" si="248"/>
        <v>19.083333333333332</v>
      </c>
      <c r="T284" s="109">
        <f t="shared" si="248"/>
        <v>11.813227513227512</v>
      </c>
      <c r="U284" s="109">
        <f t="shared" si="248"/>
        <v>29.095238095238091</v>
      </c>
      <c r="V284" s="109">
        <f t="shared" si="248"/>
        <v>16.216666666666665</v>
      </c>
      <c r="W284" s="109">
        <f t="shared" si="248"/>
        <v>12.699999999999998</v>
      </c>
      <c r="X284" s="109">
        <f t="shared" si="248"/>
        <v>960</v>
      </c>
      <c r="Y284" s="109">
        <f t="shared" si="248"/>
        <v>12.466666666666667</v>
      </c>
      <c r="Z284" s="109">
        <f t="shared" si="248"/>
        <v>12.666666666666666</v>
      </c>
      <c r="AA284" s="109">
        <f t="shared" si="248"/>
        <v>0.9</v>
      </c>
      <c r="AB284" s="109">
        <f t="shared" si="248"/>
        <v>12.233333333333333</v>
      </c>
      <c r="AC284" s="109">
        <f t="shared" si="248"/>
        <v>10.666666666666666</v>
      </c>
      <c r="AD284" s="109">
        <f t="shared" si="248"/>
        <v>0.83333333333333337</v>
      </c>
      <c r="AE284" s="109">
        <f t="shared" si="248"/>
        <v>10.799999999999999</v>
      </c>
      <c r="AF284" s="109">
        <f t="shared" si="248"/>
        <v>12.75</v>
      </c>
      <c r="AG284" s="109">
        <f t="shared" si="248"/>
        <v>0.85</v>
      </c>
      <c r="AH284" s="109">
        <f t="shared" si="248"/>
        <v>11.525308641975309</v>
      </c>
      <c r="AI284" s="109">
        <f t="shared" si="248"/>
        <v>10.75925925925926</v>
      </c>
      <c r="AJ284" s="109">
        <f t="shared" si="248"/>
        <v>0.65802469135802466</v>
      </c>
      <c r="AK284" s="109">
        <f t="shared" si="248"/>
        <v>16.399999999999999</v>
      </c>
      <c r="AL284" s="109">
        <f t="shared" ref="AL284:BT284" si="249">AVERAGE(AL21,AL42,AL63)</f>
        <v>14</v>
      </c>
      <c r="AM284" s="109">
        <f t="shared" si="249"/>
        <v>1.6500000000000001</v>
      </c>
      <c r="AN284" s="109">
        <f t="shared" si="249"/>
        <v>6.75</v>
      </c>
      <c r="AO284" s="109">
        <f t="shared" si="249"/>
        <v>5.88</v>
      </c>
      <c r="AP284" s="109">
        <f t="shared" si="249"/>
        <v>3.4466666666666668</v>
      </c>
      <c r="AQ284" s="109">
        <f t="shared" si="249"/>
        <v>3.6366666666666667</v>
      </c>
      <c r="AR284" s="109">
        <f t="shared" si="249"/>
        <v>4.9866666666666664</v>
      </c>
      <c r="AS284" s="109">
        <f t="shared" si="249"/>
        <v>3.5133333333333332</v>
      </c>
      <c r="AT284" s="109">
        <f t="shared" si="249"/>
        <v>4.0366666666666662</v>
      </c>
      <c r="AU284" s="109">
        <f t="shared" si="249"/>
        <v>3.5333333333333332</v>
      </c>
      <c r="AV284" s="109">
        <f t="shared" si="249"/>
        <v>4.0933333333333337</v>
      </c>
      <c r="AW284" s="109">
        <f t="shared" ref="AW284" si="250">AVERAGE(AW21,AW42,AW63)</f>
        <v>5.3999999999999995</v>
      </c>
      <c r="AX284" s="109">
        <f t="shared" si="249"/>
        <v>5.1817760523715846</v>
      </c>
      <c r="AY284" s="109">
        <f t="shared" ref="AY284:BA284" si="251">AVERAGE(AY21,AY42,AY63)</f>
        <v>6.0667724867724866</v>
      </c>
      <c r="AZ284" s="109">
        <f t="shared" si="251"/>
        <v>6.3644623655913977</v>
      </c>
      <c r="BA284" s="109">
        <f t="shared" si="251"/>
        <v>7.7424731182795696</v>
      </c>
      <c r="BB284" s="109"/>
      <c r="BC284" s="109"/>
      <c r="BD284" s="109"/>
      <c r="BE284" s="109">
        <f t="shared" ref="BE284:BG284" si="252">AVERAGE(BE21,BE42,BE63)</f>
        <v>4.859498007663988</v>
      </c>
      <c r="BF284" s="109">
        <f t="shared" si="252"/>
        <v>4.8733386619301395</v>
      </c>
      <c r="BG284" s="109">
        <f t="shared" si="252"/>
        <v>7.3486133336475676</v>
      </c>
      <c r="BH284" s="109">
        <f t="shared" si="249"/>
        <v>5.2395690627924374</v>
      </c>
      <c r="BI284" s="109">
        <f t="shared" si="249"/>
        <v>5.5650000000000004</v>
      </c>
      <c r="BJ284" s="109">
        <f t="shared" si="249"/>
        <v>5.0066666666666668</v>
      </c>
      <c r="BK284" s="109">
        <f t="shared" si="249"/>
        <v>5.6366666666666667</v>
      </c>
      <c r="BL284" s="109">
        <f t="shared" si="249"/>
        <v>7.03</v>
      </c>
      <c r="BM284" s="109">
        <f t="shared" si="249"/>
        <v>7.8375000000000012</v>
      </c>
      <c r="BN284" s="109">
        <f t="shared" si="249"/>
        <v>7.8108148148148162</v>
      </c>
      <c r="BO284" s="109">
        <f t="shared" si="249"/>
        <v>8.4629949714022015</v>
      </c>
      <c r="BP284" s="109">
        <f t="shared" si="249"/>
        <v>8.0560207992816437</v>
      </c>
      <c r="BQ284" s="109">
        <f t="shared" si="249"/>
        <v>8.9099999999999984</v>
      </c>
      <c r="BR284" s="109">
        <f t="shared" si="249"/>
        <v>8.2866666666666671</v>
      </c>
      <c r="BS284" s="109">
        <f t="shared" si="249"/>
        <v>8.58</v>
      </c>
      <c r="BT284" s="109">
        <f t="shared" si="249"/>
        <v>9.0157142857142869</v>
      </c>
      <c r="BU284" s="109">
        <f t="shared" ref="BU284:CZ284" si="253">AVERAGE(BU21,BU42,BU63)</f>
        <v>8.5933333333333337</v>
      </c>
      <c r="BV284" s="109">
        <f t="shared" si="253"/>
        <v>9.67</v>
      </c>
      <c r="BW284" s="109">
        <f t="shared" si="253"/>
        <v>8.67</v>
      </c>
      <c r="BX284" s="109">
        <f t="shared" si="253"/>
        <v>3.1808974358974358</v>
      </c>
      <c r="BY284" s="109">
        <f t="shared" si="253"/>
        <v>0.4991666666666667</v>
      </c>
      <c r="BZ284" s="109">
        <f t="shared" si="253"/>
        <v>0.69236559139785181</v>
      </c>
      <c r="CA284" s="109">
        <f t="shared" si="253"/>
        <v>7.1333333333333329</v>
      </c>
      <c r="CB284" s="109">
        <f t="shared" si="253"/>
        <v>7.4125000000000005</v>
      </c>
      <c r="CC284" s="109">
        <f t="shared" si="253"/>
        <v>6.706666666666667</v>
      </c>
      <c r="CD284" s="109">
        <f t="shared" ref="CD284:CF284" si="254">AVERAGE(CD21,CD42,CD63)</f>
        <v>8.1207775211701314</v>
      </c>
      <c r="CE284" s="109">
        <f t="shared" si="254"/>
        <v>12.907474608940879</v>
      </c>
      <c r="CF284" s="109">
        <f t="shared" si="254"/>
        <v>0.36411099947124309</v>
      </c>
      <c r="CG284" s="109" t="e">
        <f t="shared" si="253"/>
        <v>#DIV/0!</v>
      </c>
      <c r="CH284" s="109">
        <f t="shared" si="253"/>
        <v>50</v>
      </c>
      <c r="CI284" s="109" t="e">
        <f t="shared" si="253"/>
        <v>#DIV/0!</v>
      </c>
      <c r="CJ284" s="109">
        <f t="shared" si="253"/>
        <v>2.7204166666666669</v>
      </c>
      <c r="CK284" s="109">
        <f t="shared" si="253"/>
        <v>4.4052211166158699</v>
      </c>
      <c r="CL284" s="109">
        <f t="shared" si="253"/>
        <v>0.9512782166569721</v>
      </c>
      <c r="CM284" s="109">
        <f t="shared" ref="CM284" si="255">AVERAGE(CM21,CM42,CM63)</f>
        <v>17.843112805728087</v>
      </c>
      <c r="CN284" s="109">
        <f t="shared" si="253"/>
        <v>21.44</v>
      </c>
      <c r="CO284" s="109">
        <f t="shared" si="253"/>
        <v>5.1791397849462371</v>
      </c>
      <c r="CP284" s="109">
        <f t="shared" si="253"/>
        <v>4.6762500000000005</v>
      </c>
      <c r="CQ284" s="109">
        <f t="shared" si="253"/>
        <v>2.9800000000000004</v>
      </c>
      <c r="CR284" s="109">
        <f t="shared" si="253"/>
        <v>2.0729166666666665</v>
      </c>
      <c r="CS284" s="109">
        <f t="shared" si="253"/>
        <v>0.35010338040060729</v>
      </c>
      <c r="CT284" s="109">
        <f t="shared" si="253"/>
        <v>0.33333333333333331</v>
      </c>
      <c r="CU284" s="109">
        <f t="shared" si="253"/>
        <v>0.54347851725575014</v>
      </c>
      <c r="CV284" s="109">
        <f t="shared" si="253"/>
        <v>0.27666666666666667</v>
      </c>
      <c r="CW284" s="109">
        <f t="shared" si="253"/>
        <v>0.41248156821927312</v>
      </c>
      <c r="CX284" s="109">
        <f t="shared" si="253"/>
        <v>0.45660334150432202</v>
      </c>
      <c r="CY284" s="109">
        <f t="shared" si="253"/>
        <v>0.92795241037003562</v>
      </c>
      <c r="CZ284" s="109">
        <f t="shared" si="253"/>
        <v>1.3603083944129601</v>
      </c>
      <c r="DA284" s="109">
        <f t="shared" ref="DA284:DN284" si="256">AVERAGE(DA21,DA42,DA63)</f>
        <v>0.85471139317014211</v>
      </c>
      <c r="DB284" s="109">
        <f t="shared" si="256"/>
        <v>14.459448851348959</v>
      </c>
      <c r="DC284" s="109">
        <f t="shared" si="256"/>
        <v>1.3516870576824687</v>
      </c>
      <c r="DD284" s="109">
        <f t="shared" si="256"/>
        <v>7.9654959778588976</v>
      </c>
      <c r="DE284" s="109">
        <f t="shared" si="256"/>
        <v>1.5215040055536806</v>
      </c>
      <c r="DF284" s="109">
        <f t="shared" si="256"/>
        <v>10.137169010858928</v>
      </c>
      <c r="DG284" s="109">
        <f t="shared" si="256"/>
        <v>6.1010540467868397</v>
      </c>
      <c r="DH284" s="109">
        <f t="shared" si="256"/>
        <v>4.0410594245764191</v>
      </c>
      <c r="DI284" s="109">
        <f t="shared" si="256"/>
        <v>16.826287176207224</v>
      </c>
      <c r="DJ284" s="109">
        <f t="shared" si="256"/>
        <v>6.7411150197207137</v>
      </c>
      <c r="DK284" s="109">
        <f t="shared" si="256"/>
        <v>14.227708802164827</v>
      </c>
      <c r="DL284" s="109">
        <f t="shared" si="256"/>
        <v>0.9133299109878229</v>
      </c>
      <c r="DM284" s="109">
        <f t="shared" si="256"/>
        <v>7.5326967930291744</v>
      </c>
      <c r="DN284" s="109">
        <f t="shared" si="256"/>
        <v>53.942897943639821</v>
      </c>
    </row>
    <row r="285" spans="3:118" s="83" customFormat="1">
      <c r="C285" s="127">
        <f t="shared" si="157"/>
        <v>58.9</v>
      </c>
      <c r="D285" s="113">
        <f t="shared" si="157"/>
        <v>1.401</v>
      </c>
      <c r="E285" s="110">
        <v>2001</v>
      </c>
      <c r="F285" s="109">
        <f t="shared" ref="F285:AK285" si="257">AVERAGE(F22,F43,F64)</f>
        <v>83.352884901516674</v>
      </c>
      <c r="G285" s="109">
        <f t="shared" si="257"/>
        <v>62.563543936092948</v>
      </c>
      <c r="H285" s="109">
        <f t="shared" si="257"/>
        <v>1.4433333333333334</v>
      </c>
      <c r="I285" s="109">
        <f t="shared" si="257"/>
        <v>13.196666666666667</v>
      </c>
      <c r="J285" s="109">
        <f t="shared" si="257"/>
        <v>14.133333333333333</v>
      </c>
      <c r="K285" s="109">
        <f t="shared" si="257"/>
        <v>19.666666666666668</v>
      </c>
      <c r="L285" s="109">
        <f t="shared" si="257"/>
        <v>13.6</v>
      </c>
      <c r="M285" s="109">
        <f t="shared" si="257"/>
        <v>12.933333333333335</v>
      </c>
      <c r="N285" s="109">
        <f t="shared" si="257"/>
        <v>33</v>
      </c>
      <c r="O285" s="109">
        <f t="shared" si="257"/>
        <v>17.599999999999998</v>
      </c>
      <c r="P285" s="109">
        <f t="shared" si="257"/>
        <v>12.166666666666666</v>
      </c>
      <c r="Q285" s="109">
        <f t="shared" si="257"/>
        <v>39.666666666666664</v>
      </c>
      <c r="R285" s="109">
        <f t="shared" si="257"/>
        <v>23.333333333333332</v>
      </c>
      <c r="S285" s="109">
        <f t="shared" si="257"/>
        <v>20.036666666666665</v>
      </c>
      <c r="T285" s="109">
        <f t="shared" si="257"/>
        <v>12.266666666666666</v>
      </c>
      <c r="U285" s="109">
        <f t="shared" si="257"/>
        <v>24.333333333333332</v>
      </c>
      <c r="V285" s="109">
        <f t="shared" si="257"/>
        <v>17.603333333333335</v>
      </c>
      <c r="W285" s="109">
        <f t="shared" si="257"/>
        <v>13.800000000000002</v>
      </c>
      <c r="X285" s="109">
        <f t="shared" si="257"/>
        <v>830</v>
      </c>
      <c r="Y285" s="109">
        <f t="shared" si="257"/>
        <v>12.833333333333334</v>
      </c>
      <c r="Z285" s="109">
        <f t="shared" si="257"/>
        <v>13</v>
      </c>
      <c r="AA285" s="109">
        <f t="shared" si="257"/>
        <v>0.96666666666666679</v>
      </c>
      <c r="AB285" s="109">
        <f t="shared" si="257"/>
        <v>12.666666666666666</v>
      </c>
      <c r="AC285" s="109">
        <f t="shared" si="257"/>
        <v>12.333333333333334</v>
      </c>
      <c r="AD285" s="109">
        <f t="shared" si="257"/>
        <v>1</v>
      </c>
      <c r="AE285" s="109">
        <f t="shared" si="257"/>
        <v>11.233333333333334</v>
      </c>
      <c r="AF285" s="109">
        <f t="shared" si="257"/>
        <v>13.333333333333334</v>
      </c>
      <c r="AG285" s="109">
        <f t="shared" si="257"/>
        <v>1.0666666666666667</v>
      </c>
      <c r="AH285" s="109">
        <f t="shared" si="257"/>
        <v>12.002469135802469</v>
      </c>
      <c r="AI285" s="109">
        <f t="shared" si="257"/>
        <v>11.74074074074074</v>
      </c>
      <c r="AJ285" s="109">
        <f t="shared" si="257"/>
        <v>0.93086419753086413</v>
      </c>
      <c r="AK285" s="109">
        <f t="shared" si="257"/>
        <v>20.399999999999999</v>
      </c>
      <c r="AL285" s="109">
        <f t="shared" ref="AL285:BT285" si="258">AVERAGE(AL22,AL43,AL64)</f>
        <v>13</v>
      </c>
      <c r="AM285" s="109">
        <f t="shared" si="258"/>
        <v>0.9</v>
      </c>
      <c r="AN285" s="109">
        <f t="shared" si="258"/>
        <v>7.16</v>
      </c>
      <c r="AO285" s="109">
        <f t="shared" si="258"/>
        <v>6.12</v>
      </c>
      <c r="AP285" s="109">
        <f t="shared" si="258"/>
        <v>3.4966666666666666</v>
      </c>
      <c r="AQ285" s="109">
        <f t="shared" si="258"/>
        <v>3.5633333333333339</v>
      </c>
      <c r="AR285" s="109">
        <f t="shared" si="258"/>
        <v>4.9833333333333334</v>
      </c>
      <c r="AS285" s="109">
        <f t="shared" si="258"/>
        <v>3.5833333333333335</v>
      </c>
      <c r="AT285" s="109">
        <f t="shared" si="258"/>
        <v>4.3033333333333337</v>
      </c>
      <c r="AU285" s="109">
        <f t="shared" si="258"/>
        <v>3.6166666666666667</v>
      </c>
      <c r="AV285" s="109">
        <f t="shared" si="258"/>
        <v>4.0933333333333337</v>
      </c>
      <c r="AW285" s="109">
        <f t="shared" ref="AW285" si="259">AVERAGE(AW22,AW43,AW64)</f>
        <v>5.8599999999999994</v>
      </c>
      <c r="AX285" s="109">
        <f t="shared" si="258"/>
        <v>4.9707104209486381</v>
      </c>
      <c r="AY285" s="109">
        <f t="shared" ref="AY285:BA285" si="260">AVERAGE(AY22,AY43,AY64)</f>
        <v>6.097513227513228</v>
      </c>
      <c r="AZ285" s="109">
        <f t="shared" si="260"/>
        <v>6.4563911290322586</v>
      </c>
      <c r="BA285" s="109">
        <f t="shared" si="260"/>
        <v>8.9948924731182789</v>
      </c>
      <c r="BB285" s="109"/>
      <c r="BC285" s="109"/>
      <c r="BD285" s="109"/>
      <c r="BE285" s="109">
        <f t="shared" ref="BE285:BG285" si="261">AVERAGE(BE22,BE43,BE64)</f>
        <v>5.1019658315476599</v>
      </c>
      <c r="BF285" s="109">
        <f t="shared" si="261"/>
        <v>5.0513354647720607</v>
      </c>
      <c r="BG285" s="109">
        <f t="shared" si="261"/>
        <v>7.1690003103040629</v>
      </c>
      <c r="BH285" s="109">
        <f t="shared" si="258"/>
        <v>5.0104584186211882</v>
      </c>
      <c r="BI285" s="109">
        <f t="shared" si="258"/>
        <v>5.2566666666666668</v>
      </c>
      <c r="BJ285" s="109">
        <f t="shared" si="258"/>
        <v>5.083333333333333</v>
      </c>
      <c r="BK285" s="109">
        <f t="shared" si="258"/>
        <v>5.97</v>
      </c>
      <c r="BL285" s="109">
        <f t="shared" si="258"/>
        <v>7.44</v>
      </c>
      <c r="BM285" s="109">
        <f t="shared" si="258"/>
        <v>7.8900000000000006</v>
      </c>
      <c r="BN285" s="109">
        <f t="shared" si="258"/>
        <v>7.3811851851851857</v>
      </c>
      <c r="BO285" s="109">
        <f t="shared" si="258"/>
        <v>8.5046913618157607</v>
      </c>
      <c r="BP285" s="109">
        <f t="shared" si="258"/>
        <v>8.5108417939081829</v>
      </c>
      <c r="BQ285" s="109">
        <f t="shared" si="258"/>
        <v>8.7700000000000014</v>
      </c>
      <c r="BR285" s="109">
        <f t="shared" si="258"/>
        <v>8.6133333333333315</v>
      </c>
      <c r="BS285" s="109">
        <f t="shared" si="258"/>
        <v>9.0666666666666664</v>
      </c>
      <c r="BT285" s="109">
        <f t="shared" si="258"/>
        <v>9.2899999999999991</v>
      </c>
      <c r="BU285" s="109">
        <f t="shared" ref="BU285:CZ285" si="262">AVERAGE(BU22,BU43,BU64)</f>
        <v>8.8666666666666671</v>
      </c>
      <c r="BV285" s="109">
        <f t="shared" si="262"/>
        <v>9.6833333333333336</v>
      </c>
      <c r="BW285" s="109">
        <f t="shared" si="262"/>
        <v>9.0900000000000016</v>
      </c>
      <c r="BX285" s="109">
        <f t="shared" si="262"/>
        <v>3.331778846153846</v>
      </c>
      <c r="BY285" s="109">
        <f t="shared" si="262"/>
        <v>0.51333333333333331</v>
      </c>
      <c r="BZ285" s="109">
        <f t="shared" si="262"/>
        <v>0.69236559139785347</v>
      </c>
      <c r="CA285" s="109">
        <f t="shared" si="262"/>
        <v>7.2</v>
      </c>
      <c r="CB285" s="109">
        <f t="shared" si="262"/>
        <v>7.663333333333334</v>
      </c>
      <c r="CC285" s="109">
        <f t="shared" si="262"/>
        <v>7.8466666666666667</v>
      </c>
      <c r="CD285" s="109">
        <f t="shared" ref="CD285:CF285" si="263">AVERAGE(CD22,CD43,CD64)</f>
        <v>8.5546805234795986</v>
      </c>
      <c r="CE285" s="109">
        <f t="shared" si="263"/>
        <v>13.055387043764364</v>
      </c>
      <c r="CF285" s="109">
        <f t="shared" si="263"/>
        <v>0.37048533527342015</v>
      </c>
      <c r="CG285" s="109" t="e">
        <f t="shared" si="262"/>
        <v>#DIV/0!</v>
      </c>
      <c r="CH285" s="109">
        <f t="shared" si="262"/>
        <v>52</v>
      </c>
      <c r="CI285" s="109" t="e">
        <f t="shared" si="262"/>
        <v>#DIV/0!</v>
      </c>
      <c r="CJ285" s="109">
        <f t="shared" si="262"/>
        <v>3.2266666666666666</v>
      </c>
      <c r="CK285" s="109">
        <f t="shared" si="262"/>
        <v>4.1839966189556259</v>
      </c>
      <c r="CL285" s="109">
        <f t="shared" si="262"/>
        <v>0.99608648415842549</v>
      </c>
      <c r="CM285" s="109">
        <f t="shared" ref="CM285" si="264">AVERAGE(CM22,CM43,CM64)</f>
        <v>17.205002337954937</v>
      </c>
      <c r="CN285" s="109">
        <f t="shared" si="262"/>
        <v>23.209999999999997</v>
      </c>
      <c r="CO285" s="109">
        <f t="shared" si="262"/>
        <v>5.535309139784947</v>
      </c>
      <c r="CP285" s="109">
        <f t="shared" si="262"/>
        <v>4.7299999999999995</v>
      </c>
      <c r="CQ285" s="109">
        <f t="shared" si="262"/>
        <v>2.94</v>
      </c>
      <c r="CR285" s="109">
        <f t="shared" si="262"/>
        <v>2.19</v>
      </c>
      <c r="CS285" s="109">
        <f t="shared" si="262"/>
        <v>0.32866562747814232</v>
      </c>
      <c r="CT285" s="109">
        <f t="shared" si="262"/>
        <v>0.31</v>
      </c>
      <c r="CU285" s="109">
        <f t="shared" si="262"/>
        <v>0.52453087542812771</v>
      </c>
      <c r="CV285" s="109">
        <f t="shared" si="262"/>
        <v>0.20333333333333334</v>
      </c>
      <c r="CW285" s="109">
        <f t="shared" si="262"/>
        <v>0.54079234972677603</v>
      </c>
      <c r="CX285" s="109">
        <f t="shared" si="262"/>
        <v>0.46333333333333337</v>
      </c>
      <c r="CY285" s="109">
        <f t="shared" si="262"/>
        <v>0.92795241037003784</v>
      </c>
      <c r="CZ285" s="109">
        <f t="shared" si="262"/>
        <v>1.3603083944129635</v>
      </c>
      <c r="DA285" s="109">
        <f t="shared" ref="DA285:DN285" si="265">AVERAGE(DA22,DA43,DA64)</f>
        <v>0.95517225747960099</v>
      </c>
      <c r="DB285" s="109">
        <f t="shared" si="265"/>
        <v>15.598768515142256</v>
      </c>
      <c r="DC285" s="109">
        <f t="shared" si="265"/>
        <v>1.3523825310938877</v>
      </c>
      <c r="DD285" s="109">
        <f t="shared" si="265"/>
        <v>7.9225271405901028</v>
      </c>
      <c r="DE285" s="109">
        <f t="shared" si="265"/>
        <v>1.8151965366102425</v>
      </c>
      <c r="DF285" s="109">
        <f t="shared" si="265"/>
        <v>8.3177787775901759</v>
      </c>
      <c r="DG285" s="109">
        <f t="shared" si="265"/>
        <v>6.101054046786853</v>
      </c>
      <c r="DH285" s="109">
        <f t="shared" si="265"/>
        <v>4.0410594245764049</v>
      </c>
      <c r="DI285" s="109">
        <f t="shared" si="265"/>
        <v>18.120055599504031</v>
      </c>
      <c r="DJ285" s="109">
        <f t="shared" si="265"/>
        <v>6.8708784272802257</v>
      </c>
      <c r="DK285" s="109">
        <f t="shared" si="265"/>
        <v>15.921496368038646</v>
      </c>
      <c r="DL285" s="109">
        <f t="shared" si="265"/>
        <v>0.98067992707436125</v>
      </c>
      <c r="DM285" s="109">
        <f t="shared" si="265"/>
        <v>8.1378336835013094</v>
      </c>
      <c r="DN285" s="109">
        <f t="shared" si="265"/>
        <v>53.942897943639657</v>
      </c>
    </row>
    <row r="286" spans="3:118" s="83" customFormat="1">
      <c r="C286" s="127">
        <f t="shared" si="157"/>
        <v>60.6</v>
      </c>
      <c r="D286" s="113">
        <f t="shared" si="157"/>
        <v>1.319</v>
      </c>
      <c r="E286" s="110">
        <v>2002</v>
      </c>
      <c r="F286" s="109">
        <f t="shared" ref="F286:AK286" si="266">AVERAGE(F23,F44,F65)</f>
        <v>84.474579272386549</v>
      </c>
      <c r="G286" s="109">
        <f t="shared" si="266"/>
        <v>64.306463326071167</v>
      </c>
      <c r="H286" s="109">
        <f t="shared" si="266"/>
        <v>1.3233333333333335</v>
      </c>
      <c r="I286" s="109">
        <f t="shared" si="266"/>
        <v>13.079999999999998</v>
      </c>
      <c r="J286" s="109">
        <f t="shared" si="266"/>
        <v>13.16666666666667</v>
      </c>
      <c r="K286" s="109">
        <f t="shared" si="266"/>
        <v>20.333333333333332</v>
      </c>
      <c r="L286" s="109">
        <f t="shared" si="266"/>
        <v>13.549999999999999</v>
      </c>
      <c r="M286" s="109">
        <f t="shared" si="266"/>
        <v>13.333333333333334</v>
      </c>
      <c r="N286" s="109">
        <f t="shared" si="266"/>
        <v>34</v>
      </c>
      <c r="O286" s="109">
        <f t="shared" si="266"/>
        <v>17.25</v>
      </c>
      <c r="P286" s="109">
        <f t="shared" si="266"/>
        <v>15.334274509803921</v>
      </c>
      <c r="Q286" s="109">
        <f t="shared" si="266"/>
        <v>72.007843137254909</v>
      </c>
      <c r="R286" s="109">
        <f t="shared" si="266"/>
        <v>23.666666666666668</v>
      </c>
      <c r="S286" s="109">
        <f t="shared" si="266"/>
        <v>19.793333333333333</v>
      </c>
      <c r="T286" s="109">
        <f t="shared" si="266"/>
        <v>13.200000000000001</v>
      </c>
      <c r="U286" s="109">
        <f t="shared" si="266"/>
        <v>27.666666666666668</v>
      </c>
      <c r="V286" s="109">
        <f t="shared" si="266"/>
        <v>17.853333333333335</v>
      </c>
      <c r="W286" s="109">
        <f t="shared" si="266"/>
        <v>13.100000000000001</v>
      </c>
      <c r="X286" s="109">
        <f t="shared" si="266"/>
        <v>670</v>
      </c>
      <c r="Y286" s="109">
        <f t="shared" si="266"/>
        <v>13.266666666666666</v>
      </c>
      <c r="Z286" s="109">
        <f t="shared" si="266"/>
        <v>13</v>
      </c>
      <c r="AA286" s="109">
        <f t="shared" si="266"/>
        <v>0.8666666666666667</v>
      </c>
      <c r="AB286" s="109">
        <f t="shared" si="266"/>
        <v>12.966666666666667</v>
      </c>
      <c r="AC286" s="109">
        <f t="shared" si="266"/>
        <v>11.666666666666666</v>
      </c>
      <c r="AD286" s="109">
        <f t="shared" si="266"/>
        <v>0.8666666666666667</v>
      </c>
      <c r="AE286" s="109">
        <f t="shared" si="266"/>
        <v>12.766666666666666</v>
      </c>
      <c r="AF286" s="109">
        <f t="shared" si="266"/>
        <v>12.333333333333334</v>
      </c>
      <c r="AG286" s="109">
        <f t="shared" si="266"/>
        <v>0.86666666666666659</v>
      </c>
      <c r="AH286" s="109">
        <f t="shared" si="266"/>
        <v>12.633333333333333</v>
      </c>
      <c r="AI286" s="109">
        <f t="shared" si="266"/>
        <v>12.333333333333334</v>
      </c>
      <c r="AJ286" s="109">
        <f t="shared" si="266"/>
        <v>0.79999999999999993</v>
      </c>
      <c r="AK286" s="109">
        <f t="shared" si="266"/>
        <v>13.800000000000002</v>
      </c>
      <c r="AL286" s="109">
        <f t="shared" ref="AL286:BT286" si="267">AVERAGE(AL23,AL44,AL65)</f>
        <v>15</v>
      </c>
      <c r="AM286" s="109">
        <f t="shared" si="267"/>
        <v>0.69999999999999984</v>
      </c>
      <c r="AN286" s="109">
        <f t="shared" si="267"/>
        <v>6.81</v>
      </c>
      <c r="AO286" s="109">
        <f t="shared" si="267"/>
        <v>5.44</v>
      </c>
      <c r="AP286" s="109">
        <f t="shared" si="267"/>
        <v>3.5566666666666666</v>
      </c>
      <c r="AQ286" s="109">
        <f t="shared" si="267"/>
        <v>3.8033333333333332</v>
      </c>
      <c r="AR286" s="109">
        <f t="shared" si="267"/>
        <v>5.5166666666666657</v>
      </c>
      <c r="AS286" s="109">
        <f t="shared" si="267"/>
        <v>3.64</v>
      </c>
      <c r="AT286" s="109">
        <f t="shared" si="267"/>
        <v>4.1833333333333327</v>
      </c>
      <c r="AU286" s="109">
        <f t="shared" si="267"/>
        <v>3.8066666666666666</v>
      </c>
      <c r="AV286" s="109">
        <f t="shared" si="267"/>
        <v>4.2766666666666673</v>
      </c>
      <c r="AW286" s="109">
        <f t="shared" ref="AW286" si="268">AVERAGE(AW23,AW44,AW65)</f>
        <v>5.5066666666666668</v>
      </c>
      <c r="AX286" s="109">
        <f t="shared" si="267"/>
        <v>4.9707104209486488</v>
      </c>
      <c r="AY286" s="109">
        <f t="shared" ref="AY286:BA286" si="269">AVERAGE(AY23,AY44,AY65)</f>
        <v>6.2033333333333331</v>
      </c>
      <c r="AZ286" s="109">
        <f t="shared" si="269"/>
        <v>6.4666666666666659</v>
      </c>
      <c r="BA286" s="109">
        <f t="shared" si="269"/>
        <v>8.7166666666666668</v>
      </c>
      <c r="BB286" s="109"/>
      <c r="BC286" s="109"/>
      <c r="BD286" s="109"/>
      <c r="BE286" s="109">
        <f t="shared" ref="BE286:BG286" si="270">AVERAGE(BE23,BE44,BE65)</f>
        <v>5.6862286447172901</v>
      </c>
      <c r="BF286" s="109">
        <f t="shared" si="270"/>
        <v>5.0513354647720714</v>
      </c>
      <c r="BG286" s="109">
        <f t="shared" si="270"/>
        <v>6.9893872869605564</v>
      </c>
      <c r="BH286" s="109">
        <f t="shared" si="267"/>
        <v>5.8020354023817227</v>
      </c>
      <c r="BI286" s="109">
        <f t="shared" si="267"/>
        <v>6.1466666666666674</v>
      </c>
      <c r="BJ286" s="109">
        <f t="shared" si="267"/>
        <v>5.22</v>
      </c>
      <c r="BK286" s="109">
        <f t="shared" si="267"/>
        <v>6.5166666666666666</v>
      </c>
      <c r="BL286" s="109">
        <f t="shared" si="267"/>
        <v>7.623333333333334</v>
      </c>
      <c r="BM286" s="109">
        <f t="shared" si="267"/>
        <v>8.6133333333333333</v>
      </c>
      <c r="BN286" s="109">
        <f t="shared" si="267"/>
        <v>7.7033333333333331</v>
      </c>
      <c r="BO286" s="109">
        <f t="shared" si="267"/>
        <v>8.574535923123884</v>
      </c>
      <c r="BP286" s="109">
        <f t="shared" si="267"/>
        <v>10.29071355198381</v>
      </c>
      <c r="BQ286" s="109">
        <f t="shared" si="267"/>
        <v>9.3433333333333337</v>
      </c>
      <c r="BR286" s="109">
        <f t="shared" si="267"/>
        <v>8.9633333333333329</v>
      </c>
      <c r="BS286" s="109">
        <f t="shared" si="267"/>
        <v>9.7066666666666652</v>
      </c>
      <c r="BT286" s="109">
        <f t="shared" si="267"/>
        <v>9.6766666666666676</v>
      </c>
      <c r="BU286" s="109">
        <f t="shared" ref="BU286:CZ286" si="271">AVERAGE(BU23,BU44,BU65)</f>
        <v>9.2666666666666657</v>
      </c>
      <c r="BV286" s="109">
        <f t="shared" si="271"/>
        <v>10.36</v>
      </c>
      <c r="BW286" s="109">
        <f t="shared" si="271"/>
        <v>9.0066666666666659</v>
      </c>
      <c r="BX286" s="109">
        <f t="shared" si="271"/>
        <v>2.9833333333333329</v>
      </c>
      <c r="BY286" s="109">
        <f t="shared" si="271"/>
        <v>0.62333333333333341</v>
      </c>
      <c r="BZ286" s="109">
        <f t="shared" si="271"/>
        <v>0.69236559139785481</v>
      </c>
      <c r="CA286" s="109">
        <f t="shared" si="271"/>
        <v>7.626666666666666</v>
      </c>
      <c r="CB286" s="109">
        <f t="shared" si="271"/>
        <v>7.6533333333333333</v>
      </c>
      <c r="CC286" s="109">
        <f t="shared" si="271"/>
        <v>8.2033333333333331</v>
      </c>
      <c r="CD286" s="109">
        <f t="shared" ref="CD286:CF286" si="272">AVERAGE(CD23,CD44,CD65)</f>
        <v>8.5666666666666664</v>
      </c>
      <c r="CE286" s="109">
        <f t="shared" si="272"/>
        <v>12.635621741174036</v>
      </c>
      <c r="CF286" s="109">
        <f t="shared" si="272"/>
        <v>0.48258767398572749</v>
      </c>
      <c r="CG286" s="109" t="e">
        <f t="shared" si="271"/>
        <v>#DIV/0!</v>
      </c>
      <c r="CH286" s="109">
        <f t="shared" si="271"/>
        <v>48</v>
      </c>
      <c r="CI286" s="109" t="e">
        <f t="shared" si="271"/>
        <v>#DIV/0!</v>
      </c>
      <c r="CJ286" s="109">
        <f t="shared" si="271"/>
        <v>3.1533333333333338</v>
      </c>
      <c r="CK286" s="109">
        <f t="shared" si="271"/>
        <v>3.9627721212953824</v>
      </c>
      <c r="CL286" s="109">
        <f t="shared" si="271"/>
        <v>1.0408947516598792</v>
      </c>
      <c r="CM286" s="109">
        <f t="shared" ref="CM286" si="273">AVERAGE(CM23,CM44,CM65)</f>
        <v>15.974395377114197</v>
      </c>
      <c r="CN286" s="109">
        <f t="shared" si="271"/>
        <v>24.91</v>
      </c>
      <c r="CO286" s="109">
        <f t="shared" si="271"/>
        <v>5.5633333333333326</v>
      </c>
      <c r="CP286" s="109">
        <f t="shared" si="271"/>
        <v>4.8566666666666665</v>
      </c>
      <c r="CQ286" s="109">
        <f t="shared" si="271"/>
        <v>2.9233333333333333</v>
      </c>
      <c r="CR286" s="109">
        <f t="shared" si="271"/>
        <v>2.3000000000000003</v>
      </c>
      <c r="CS286" s="109">
        <f t="shared" si="271"/>
        <v>0.35922163942453089</v>
      </c>
      <c r="CT286" s="109">
        <f t="shared" si="271"/>
        <v>0.3066666666666667</v>
      </c>
      <c r="CU286" s="109">
        <f t="shared" si="271"/>
        <v>0.51237954674269681</v>
      </c>
      <c r="CV286" s="109">
        <f t="shared" si="271"/>
        <v>0.24333333333333332</v>
      </c>
      <c r="CW286" s="109">
        <f t="shared" si="271"/>
        <v>0.52385722959493453</v>
      </c>
      <c r="CX286" s="109">
        <f t="shared" si="271"/>
        <v>0.53606442577030811</v>
      </c>
      <c r="CY286" s="109">
        <f t="shared" si="271"/>
        <v>0.9279524103700395</v>
      </c>
      <c r="CZ286" s="109">
        <f t="shared" si="271"/>
        <v>1.3603083944129661</v>
      </c>
      <c r="DA286" s="109">
        <f t="shared" ref="DA286:DN286" si="274">AVERAGE(DA23,DA44,DA65)</f>
        <v>0.87666666666666659</v>
      </c>
      <c r="DB286" s="109">
        <f t="shared" si="274"/>
        <v>17.636240951648944</v>
      </c>
      <c r="DC286" s="109">
        <f t="shared" si="274"/>
        <v>1.3866518011461384</v>
      </c>
      <c r="DD286" s="109">
        <f t="shared" si="274"/>
        <v>7.7633490142064581</v>
      </c>
      <c r="DE286" s="109">
        <f t="shared" si="274"/>
        <v>1.8766838725821682</v>
      </c>
      <c r="DF286" s="109">
        <f t="shared" si="274"/>
        <v>8.4750567107066885</v>
      </c>
      <c r="DG286" s="109">
        <f t="shared" si="274"/>
        <v>6.1010540467868637</v>
      </c>
      <c r="DH286" s="109">
        <f t="shared" si="274"/>
        <v>4.0410594245763933</v>
      </c>
      <c r="DI286" s="109">
        <f t="shared" si="274"/>
        <v>22.593907422056898</v>
      </c>
      <c r="DJ286" s="109">
        <f t="shared" si="274"/>
        <v>7.1069594757600756</v>
      </c>
      <c r="DK286" s="109">
        <f t="shared" si="274"/>
        <v>17.615283933912465</v>
      </c>
      <c r="DL286" s="109">
        <f t="shared" si="274"/>
        <v>1.0480299431608997</v>
      </c>
      <c r="DM286" s="109">
        <f t="shared" si="274"/>
        <v>8.9497210992254121</v>
      </c>
      <c r="DN286" s="109">
        <f t="shared" si="274"/>
        <v>53.942897943639508</v>
      </c>
    </row>
    <row r="287" spans="3:118" s="83" customFormat="1">
      <c r="C287" s="127">
        <f t="shared" si="157"/>
        <v>62</v>
      </c>
      <c r="D287" s="113">
        <f t="shared" si="157"/>
        <v>1.5089999999999999</v>
      </c>
      <c r="E287" s="110">
        <v>2003</v>
      </c>
      <c r="F287" s="109">
        <f t="shared" ref="F287:AK287" si="275">AVERAGE(F24,F45,F66)</f>
        <v>86.147652459193793</v>
      </c>
      <c r="G287" s="109">
        <f t="shared" si="275"/>
        <v>65.831517792302108</v>
      </c>
      <c r="H287" s="109">
        <f t="shared" si="275"/>
        <v>1.4648333333333337</v>
      </c>
      <c r="I287" s="109">
        <f t="shared" si="275"/>
        <v>13.306666666666667</v>
      </c>
      <c r="J287" s="109">
        <f t="shared" si="275"/>
        <v>14.166666666666666</v>
      </c>
      <c r="K287" s="109">
        <f t="shared" si="275"/>
        <v>20.666666666666668</v>
      </c>
      <c r="L287" s="109">
        <f t="shared" si="275"/>
        <v>14.43</v>
      </c>
      <c r="M287" s="109">
        <f t="shared" si="275"/>
        <v>13.4</v>
      </c>
      <c r="N287" s="109">
        <f t="shared" si="275"/>
        <v>33</v>
      </c>
      <c r="O287" s="109">
        <f t="shared" si="275"/>
        <v>17.93</v>
      </c>
      <c r="P287" s="109">
        <f t="shared" si="275"/>
        <v>14.507529411764708</v>
      </c>
      <c r="Q287" s="109">
        <f t="shared" si="275"/>
        <v>68.396078431372544</v>
      </c>
      <c r="R287" s="109">
        <f t="shared" si="275"/>
        <v>25</v>
      </c>
      <c r="S287" s="109">
        <f t="shared" si="275"/>
        <v>19.920000000000002</v>
      </c>
      <c r="T287" s="109">
        <f t="shared" si="275"/>
        <v>12.9</v>
      </c>
      <c r="U287" s="109">
        <f t="shared" si="275"/>
        <v>29</v>
      </c>
      <c r="V287" s="109">
        <f t="shared" si="275"/>
        <v>19.656666666666666</v>
      </c>
      <c r="W287" s="109">
        <f t="shared" si="275"/>
        <v>13.700000000000001</v>
      </c>
      <c r="X287" s="109">
        <f t="shared" si="275"/>
        <v>640</v>
      </c>
      <c r="Y287" s="109">
        <f t="shared" si="275"/>
        <v>13.233333333333334</v>
      </c>
      <c r="Z287" s="109">
        <f t="shared" si="275"/>
        <v>13</v>
      </c>
      <c r="AA287" s="109">
        <f t="shared" si="275"/>
        <v>0.93333333333333324</v>
      </c>
      <c r="AB287" s="109">
        <f t="shared" si="275"/>
        <v>13.033333333333333</v>
      </c>
      <c r="AC287" s="109">
        <f t="shared" si="275"/>
        <v>12</v>
      </c>
      <c r="AD287" s="109">
        <f t="shared" si="275"/>
        <v>0.9</v>
      </c>
      <c r="AE287" s="109">
        <f t="shared" si="275"/>
        <v>11.333333333333334</v>
      </c>
      <c r="AF287" s="109">
        <f t="shared" si="275"/>
        <v>15.333333333333334</v>
      </c>
      <c r="AG287" s="109">
        <f t="shared" si="275"/>
        <v>0.96666666666666679</v>
      </c>
      <c r="AH287" s="109">
        <f t="shared" si="275"/>
        <v>12.820833333333335</v>
      </c>
      <c r="AI287" s="109">
        <f t="shared" si="275"/>
        <v>10.208333333333334</v>
      </c>
      <c r="AJ287" s="109">
        <f t="shared" si="275"/>
        <v>1.0250000000000001</v>
      </c>
      <c r="AK287" s="109">
        <f t="shared" si="275"/>
        <v>20.2</v>
      </c>
      <c r="AL287" s="109">
        <f t="shared" ref="AL287:BT287" si="276">AVERAGE(AL24,AL45,AL66)</f>
        <v>10</v>
      </c>
      <c r="AM287" s="109">
        <f t="shared" si="276"/>
        <v>0.69999999999999984</v>
      </c>
      <c r="AN287" s="109">
        <f t="shared" si="276"/>
        <v>7.07</v>
      </c>
      <c r="AO287" s="109">
        <f t="shared" si="276"/>
        <v>6.54</v>
      </c>
      <c r="AP287" s="109">
        <f t="shared" si="276"/>
        <v>3.6633333333333336</v>
      </c>
      <c r="AQ287" s="109">
        <f t="shared" si="276"/>
        <v>3.8733333333333335</v>
      </c>
      <c r="AR287" s="109">
        <f t="shared" si="276"/>
        <v>5.94</v>
      </c>
      <c r="AS287" s="109">
        <f t="shared" si="276"/>
        <v>3.7233333333333332</v>
      </c>
      <c r="AT287" s="109">
        <f t="shared" si="276"/>
        <v>4.3733333333333331</v>
      </c>
      <c r="AU287" s="109">
        <f t="shared" si="276"/>
        <v>3.8800000000000003</v>
      </c>
      <c r="AV287" s="109">
        <f t="shared" si="276"/>
        <v>4.5933333333333337</v>
      </c>
      <c r="AW287" s="109">
        <f t="shared" ref="AW287" si="277">AVERAGE(AW24,AW45,AW66)</f>
        <v>5.9006349206349205</v>
      </c>
      <c r="AX287" s="109">
        <f t="shared" si="276"/>
        <v>4.9707104209486594</v>
      </c>
      <c r="AY287" s="109">
        <f t="shared" ref="AY287:BA287" si="278">AVERAGE(AY24,AY45,AY66)</f>
        <v>6.5866666666666669</v>
      </c>
      <c r="AZ287" s="109">
        <f t="shared" si="278"/>
        <v>6.8223280423280421</v>
      </c>
      <c r="BA287" s="109">
        <f t="shared" si="278"/>
        <v>8.4333333333333336</v>
      </c>
      <c r="BB287" s="109"/>
      <c r="BC287" s="109"/>
      <c r="BD287" s="109"/>
      <c r="BE287" s="109">
        <f t="shared" ref="BE287:BG287" si="279">AVERAGE(BE24,BE45,BE66)</f>
        <v>6.2704914578869193</v>
      </c>
      <c r="BF287" s="109">
        <f t="shared" si="279"/>
        <v>5.0513354647720803</v>
      </c>
      <c r="BG287" s="109">
        <f t="shared" si="279"/>
        <v>6.8097742636170482</v>
      </c>
      <c r="BH287" s="109">
        <f t="shared" si="276"/>
        <v>5.5466654897148411</v>
      </c>
      <c r="BI287" s="109">
        <f t="shared" si="276"/>
        <v>5.9827160493827156</v>
      </c>
      <c r="BJ287" s="109">
        <f t="shared" si="276"/>
        <v>5.253333333333333</v>
      </c>
      <c r="BK287" s="109">
        <f t="shared" si="276"/>
        <v>6.6733333333333329</v>
      </c>
      <c r="BL287" s="109">
        <f t="shared" si="276"/>
        <v>8.2933333333333348</v>
      </c>
      <c r="BM287" s="109">
        <f t="shared" si="276"/>
        <v>8.2633333333333336</v>
      </c>
      <c r="BN287" s="109">
        <f t="shared" si="276"/>
        <v>8.7766666666666655</v>
      </c>
      <c r="BO287" s="109">
        <f t="shared" si="276"/>
        <v>10.256184369117836</v>
      </c>
      <c r="BP287" s="109">
        <f t="shared" si="276"/>
        <v>10.556655638035155</v>
      </c>
      <c r="BQ287" s="109">
        <f t="shared" si="276"/>
        <v>9.7566666666666659</v>
      </c>
      <c r="BR287" s="109">
        <f t="shared" si="276"/>
        <v>9.0433333333333348</v>
      </c>
      <c r="BS287" s="109">
        <f t="shared" si="276"/>
        <v>9.3699999999999992</v>
      </c>
      <c r="BT287" s="109">
        <f t="shared" si="276"/>
        <v>10.393333333333333</v>
      </c>
      <c r="BU287" s="109">
        <f t="shared" ref="BU287:CZ287" si="280">AVERAGE(BU24,BU45,BU66)</f>
        <v>8.9666666666666668</v>
      </c>
      <c r="BV287" s="109">
        <f t="shared" si="280"/>
        <v>10.106666666666667</v>
      </c>
      <c r="BW287" s="109">
        <f t="shared" si="280"/>
        <v>9.2533333333333356</v>
      </c>
      <c r="BX287" s="109">
        <f t="shared" si="280"/>
        <v>2.6199999999999997</v>
      </c>
      <c r="BY287" s="109">
        <f t="shared" si="280"/>
        <v>0.61</v>
      </c>
      <c r="BZ287" s="109">
        <f t="shared" si="280"/>
        <v>0.6923655913978557</v>
      </c>
      <c r="CA287" s="109">
        <f t="shared" si="280"/>
        <v>7.82</v>
      </c>
      <c r="CB287" s="109">
        <f t="shared" si="280"/>
        <v>8.2999999999999989</v>
      </c>
      <c r="CC287" s="109">
        <f t="shared" si="280"/>
        <v>8.5566666666666666</v>
      </c>
      <c r="CD287" s="109">
        <f t="shared" ref="CD287:CF287" si="281">AVERAGE(CD24,CD45,CD66)</f>
        <v>8.6599999999999984</v>
      </c>
      <c r="CE287" s="109">
        <f t="shared" si="281"/>
        <v>12.429586885627934</v>
      </c>
      <c r="CF287" s="109">
        <f t="shared" si="281"/>
        <v>0.49021605661239986</v>
      </c>
      <c r="CG287" s="109" t="e">
        <f t="shared" si="280"/>
        <v>#DIV/0!</v>
      </c>
      <c r="CH287" s="109">
        <f t="shared" si="280"/>
        <v>48.75</v>
      </c>
      <c r="CI287" s="109" t="e">
        <f t="shared" si="280"/>
        <v>#DIV/0!</v>
      </c>
      <c r="CJ287" s="109">
        <f t="shared" si="280"/>
        <v>3.5766666666666667</v>
      </c>
      <c r="CK287" s="109">
        <f t="shared" si="280"/>
        <v>3.7415476236351406</v>
      </c>
      <c r="CL287" s="109">
        <f t="shared" si="280"/>
        <v>1.085703019161333</v>
      </c>
      <c r="CM287" s="109">
        <f t="shared" ref="CM287" si="282">AVERAGE(CM24,CM45,CM66)</f>
        <v>16.955381481944752</v>
      </c>
      <c r="CN287" s="109">
        <f t="shared" si="280"/>
        <v>24.86</v>
      </c>
      <c r="CO287" s="109">
        <f t="shared" si="280"/>
        <v>5.7269135802469142</v>
      </c>
      <c r="CP287" s="109">
        <f t="shared" si="280"/>
        <v>4.6933333333333334</v>
      </c>
      <c r="CQ287" s="109">
        <f t="shared" si="280"/>
        <v>3.2296438172043005</v>
      </c>
      <c r="CR287" s="109">
        <f t="shared" si="280"/>
        <v>2.2632804232804236</v>
      </c>
      <c r="CS287" s="109">
        <f t="shared" si="280"/>
        <v>0.35510748791810492</v>
      </c>
      <c r="CT287" s="109">
        <f t="shared" si="280"/>
        <v>0.32333333333333331</v>
      </c>
      <c r="CU287" s="109">
        <f t="shared" si="280"/>
        <v>0.50022821805726603</v>
      </c>
      <c r="CV287" s="109">
        <f t="shared" si="280"/>
        <v>0.28333333333333338</v>
      </c>
      <c r="CW287" s="109">
        <f t="shared" si="280"/>
        <v>0.59006548703270012</v>
      </c>
      <c r="CX287" s="109">
        <f t="shared" si="280"/>
        <v>0.58518207282913171</v>
      </c>
      <c r="CY287" s="109">
        <f t="shared" si="280"/>
        <v>0.92795241037004106</v>
      </c>
      <c r="CZ287" s="109">
        <f t="shared" si="280"/>
        <v>1.3603083944129679</v>
      </c>
      <c r="DA287" s="109">
        <f t="shared" ref="DA287:DN287" si="283">AVERAGE(DA24,DA45,DA66)</f>
        <v>1.0433984606275903</v>
      </c>
      <c r="DB287" s="109">
        <f t="shared" si="283"/>
        <v>19.67371338815563</v>
      </c>
      <c r="DC287" s="109">
        <f t="shared" si="283"/>
        <v>1.4209210711983891</v>
      </c>
      <c r="DD287" s="109">
        <f t="shared" si="283"/>
        <v>7.6041708878228143</v>
      </c>
      <c r="DE287" s="109">
        <f t="shared" si="283"/>
        <v>1.9381712085540936</v>
      </c>
      <c r="DF287" s="109">
        <f t="shared" si="283"/>
        <v>8.6323346438231994</v>
      </c>
      <c r="DG287" s="109">
        <f t="shared" si="283"/>
        <v>6.1010540467868708</v>
      </c>
      <c r="DH287" s="109">
        <f t="shared" si="283"/>
        <v>4.0410594245763845</v>
      </c>
      <c r="DI287" s="109">
        <f t="shared" si="283"/>
        <v>22.963620377695111</v>
      </c>
      <c r="DJ287" s="109">
        <f t="shared" si="283"/>
        <v>6.4534797378800386</v>
      </c>
      <c r="DK287" s="109">
        <f t="shared" si="283"/>
        <v>19.309071499786292</v>
      </c>
      <c r="DL287" s="109">
        <f t="shared" si="283"/>
        <v>1.1153799592474378</v>
      </c>
      <c r="DM287" s="109">
        <f t="shared" si="283"/>
        <v>8.7411901637876301</v>
      </c>
      <c r="DN287" s="109">
        <f t="shared" si="283"/>
        <v>53.942897943639394</v>
      </c>
    </row>
    <row r="288" spans="3:118" s="83" customFormat="1">
      <c r="C288" s="127">
        <f t="shared" si="157"/>
        <v>66.5</v>
      </c>
      <c r="D288" s="113">
        <f t="shared" si="157"/>
        <v>1.81</v>
      </c>
      <c r="E288" s="110">
        <v>2004</v>
      </c>
      <c r="F288" s="109">
        <f t="shared" ref="F288:AK288" si="284">AVERAGE(F25,F46,F67)</f>
        <v>88.243236264101128</v>
      </c>
      <c r="G288" s="109">
        <f t="shared" si="284"/>
        <v>70.515613652868552</v>
      </c>
      <c r="H288" s="109">
        <f t="shared" si="284"/>
        <v>1.7729999999999997</v>
      </c>
      <c r="I288" s="109">
        <f t="shared" si="284"/>
        <v>13.683333333333332</v>
      </c>
      <c r="J288" s="109">
        <f t="shared" si="284"/>
        <v>14.166666666666666</v>
      </c>
      <c r="K288" s="109">
        <f t="shared" si="284"/>
        <v>21</v>
      </c>
      <c r="L288" s="109">
        <f t="shared" si="284"/>
        <v>14.450000000000001</v>
      </c>
      <c r="M288" s="109">
        <f t="shared" si="284"/>
        <v>13.633333333333335</v>
      </c>
      <c r="N288" s="109">
        <f t="shared" si="284"/>
        <v>34.333333333333336</v>
      </c>
      <c r="O288" s="109">
        <f t="shared" si="284"/>
        <v>16.86</v>
      </c>
      <c r="P288" s="109">
        <f t="shared" si="284"/>
        <v>15.525960784313725</v>
      </c>
      <c r="Q288" s="109">
        <f t="shared" si="284"/>
        <v>61.160784313725493</v>
      </c>
      <c r="R288" s="109">
        <f t="shared" si="284"/>
        <v>25.666666666666668</v>
      </c>
      <c r="S288" s="109">
        <f t="shared" si="284"/>
        <v>19.39</v>
      </c>
      <c r="T288" s="109">
        <f t="shared" si="284"/>
        <v>13.466666666666667</v>
      </c>
      <c r="U288" s="109">
        <f t="shared" si="284"/>
        <v>23.666666666666668</v>
      </c>
      <c r="V288" s="109">
        <f t="shared" si="284"/>
        <v>20.026666666666667</v>
      </c>
      <c r="W288" s="109">
        <f t="shared" si="284"/>
        <v>20.3</v>
      </c>
      <c r="X288" s="109">
        <f t="shared" si="284"/>
        <v>740</v>
      </c>
      <c r="Y288" s="109">
        <f t="shared" si="284"/>
        <v>13.466666666666667</v>
      </c>
      <c r="Z288" s="109">
        <f t="shared" si="284"/>
        <v>13.333333333333334</v>
      </c>
      <c r="AA288" s="109">
        <f t="shared" si="284"/>
        <v>1.1333333333333333</v>
      </c>
      <c r="AB288" s="109">
        <f t="shared" si="284"/>
        <v>13.233333333333334</v>
      </c>
      <c r="AC288" s="109">
        <f t="shared" si="284"/>
        <v>12.333333333333334</v>
      </c>
      <c r="AD288" s="109">
        <f t="shared" si="284"/>
        <v>1.1333333333333333</v>
      </c>
      <c r="AE288" s="109">
        <f t="shared" si="284"/>
        <v>10.799999999999999</v>
      </c>
      <c r="AF288" s="109">
        <f t="shared" si="284"/>
        <v>11</v>
      </c>
      <c r="AG288" s="109">
        <f t="shared" si="284"/>
        <v>1.4333333333333333</v>
      </c>
      <c r="AH288" s="109">
        <f t="shared" si="284"/>
        <v>11.933333333333335</v>
      </c>
      <c r="AI288" s="109">
        <f t="shared" si="284"/>
        <v>12.333333333333334</v>
      </c>
      <c r="AJ288" s="109">
        <f t="shared" si="284"/>
        <v>0.79999999999999993</v>
      </c>
      <c r="AK288" s="109">
        <f t="shared" si="284"/>
        <v>23.5</v>
      </c>
      <c r="AL288" s="109">
        <f t="shared" ref="AL288:BT288" si="285">AVERAGE(AL25,AL46,AL67)</f>
        <v>21</v>
      </c>
      <c r="AM288" s="109">
        <f t="shared" si="285"/>
        <v>0.9</v>
      </c>
      <c r="AN288" s="109">
        <f t="shared" si="285"/>
        <v>6</v>
      </c>
      <c r="AO288" s="109">
        <f t="shared" si="285"/>
        <v>5.830000000000001</v>
      </c>
      <c r="AP288" s="109">
        <f t="shared" si="285"/>
        <v>3.86</v>
      </c>
      <c r="AQ288" s="109">
        <f t="shared" si="285"/>
        <v>3.9733333333333332</v>
      </c>
      <c r="AR288" s="109">
        <f t="shared" si="285"/>
        <v>5.6512500000000001</v>
      </c>
      <c r="AS288" s="109">
        <f t="shared" si="285"/>
        <v>3.8633333333333333</v>
      </c>
      <c r="AT288" s="109">
        <f t="shared" si="285"/>
        <v>4.3966666666666674</v>
      </c>
      <c r="AU288" s="109">
        <f t="shared" si="285"/>
        <v>3.8966666666666669</v>
      </c>
      <c r="AV288" s="109">
        <f t="shared" si="285"/>
        <v>4.2333333333333334</v>
      </c>
      <c r="AW288" s="109">
        <f t="shared" ref="AW288" si="286">AVERAGE(AW25,AW46,AW67)</f>
        <v>6.3284126984126985</v>
      </c>
      <c r="AX288" s="109">
        <f t="shared" si="285"/>
        <v>4.9707104209486683</v>
      </c>
      <c r="AY288" s="109">
        <f t="shared" ref="AY288:BA288" si="287">AVERAGE(AY25,AY46,AY67)</f>
        <v>6.7545833333333327</v>
      </c>
      <c r="AZ288" s="109">
        <f t="shared" si="287"/>
        <v>6.1419576719576723</v>
      </c>
      <c r="BA288" s="109">
        <f t="shared" si="287"/>
        <v>8.6499999999999986</v>
      </c>
      <c r="BB288" s="109"/>
      <c r="BC288" s="109"/>
      <c r="BD288" s="109"/>
      <c r="BE288" s="109">
        <f t="shared" ref="BE288:BG288" si="288">AVERAGE(BE25,BE46,BE67)</f>
        <v>6.27049145788693</v>
      </c>
      <c r="BF288" s="109">
        <f t="shared" si="288"/>
        <v>5.0513354647720874</v>
      </c>
      <c r="BG288" s="109">
        <f t="shared" si="288"/>
        <v>7.3498226356991117</v>
      </c>
      <c r="BH288" s="109">
        <f t="shared" si="285"/>
        <v>5.2912955770479586</v>
      </c>
      <c r="BI288" s="109">
        <f t="shared" si="285"/>
        <v>6.4950617283950622</v>
      </c>
      <c r="BJ288" s="109">
        <f t="shared" si="285"/>
        <v>5.2566666666666668</v>
      </c>
      <c r="BK288" s="109">
        <f t="shared" si="285"/>
        <v>6.913333333333334</v>
      </c>
      <c r="BL288" s="109">
        <f t="shared" si="285"/>
        <v>8.0200000000000014</v>
      </c>
      <c r="BM288" s="109">
        <f t="shared" si="285"/>
        <v>8.454583333333332</v>
      </c>
      <c r="BN288" s="109">
        <f t="shared" si="285"/>
        <v>9.7422594077129627</v>
      </c>
      <c r="BO288" s="109">
        <f t="shared" si="285"/>
        <v>10.327109368788541</v>
      </c>
      <c r="BP288" s="109">
        <f t="shared" si="285"/>
        <v>10.412531552297432</v>
      </c>
      <c r="BQ288" s="109">
        <f t="shared" si="285"/>
        <v>10.096666666666666</v>
      </c>
      <c r="BR288" s="109">
        <f t="shared" si="285"/>
        <v>9.2966666666666669</v>
      </c>
      <c r="BS288" s="109">
        <f t="shared" si="285"/>
        <v>9.9233333333333338</v>
      </c>
      <c r="BT288" s="109">
        <f t="shared" si="285"/>
        <v>10.983333333333334</v>
      </c>
      <c r="BU288" s="109">
        <f t="shared" ref="BU288:CZ288" si="289">AVERAGE(BU25,BU46,BU67)</f>
        <v>9.1000000000000014</v>
      </c>
      <c r="BV288" s="109">
        <f t="shared" si="289"/>
        <v>10.660833333333334</v>
      </c>
      <c r="BW288" s="109">
        <f t="shared" si="289"/>
        <v>9.4866666666666664</v>
      </c>
      <c r="BX288" s="109">
        <f t="shared" si="289"/>
        <v>3.4882997311827957</v>
      </c>
      <c r="BY288" s="109">
        <f t="shared" si="289"/>
        <v>0.69266352742310355</v>
      </c>
      <c r="BZ288" s="109">
        <f t="shared" si="289"/>
        <v>0.69236559139785658</v>
      </c>
      <c r="CA288" s="109">
        <f t="shared" si="289"/>
        <v>8.0933333333333337</v>
      </c>
      <c r="CB288" s="109">
        <f t="shared" si="289"/>
        <v>7.9266666666666667</v>
      </c>
      <c r="CC288" s="109">
        <f t="shared" si="289"/>
        <v>8.5066666666666659</v>
      </c>
      <c r="CD288" s="109">
        <f t="shared" ref="CD288:CF288" si="290">AVERAGE(CD25,CD46,CD67)</f>
        <v>9.2758333333333329</v>
      </c>
      <c r="CE288" s="109">
        <f t="shared" si="290"/>
        <v>13.001073343849429</v>
      </c>
      <c r="CF288" s="109">
        <f t="shared" si="290"/>
        <v>0.513168524157672</v>
      </c>
      <c r="CG288" s="109" t="e">
        <f t="shared" si="289"/>
        <v>#DIV/0!</v>
      </c>
      <c r="CH288" s="109">
        <f t="shared" si="289"/>
        <v>53.875</v>
      </c>
      <c r="CI288" s="109" t="e">
        <f t="shared" si="289"/>
        <v>#DIV/0!</v>
      </c>
      <c r="CJ288" s="109">
        <f t="shared" si="289"/>
        <v>2.7140389784946231</v>
      </c>
      <c r="CK288" s="109">
        <f t="shared" si="289"/>
        <v>3.6276445614276098</v>
      </c>
      <c r="CL288" s="109">
        <f t="shared" si="289"/>
        <v>1.1305112866627871</v>
      </c>
      <c r="CM288" s="109">
        <f t="shared" ref="CM288" si="291">AVERAGE(CM25,CM46,CM67)</f>
        <v>17.569439809692422</v>
      </c>
      <c r="CN288" s="109">
        <f t="shared" si="289"/>
        <v>24</v>
      </c>
      <c r="CO288" s="109">
        <f t="shared" si="289"/>
        <v>5.5558641975308651</v>
      </c>
      <c r="CP288" s="109">
        <f t="shared" si="289"/>
        <v>5.0420833333333333</v>
      </c>
      <c r="CQ288" s="109">
        <f t="shared" si="289"/>
        <v>2.9638172043010749</v>
      </c>
      <c r="CR288" s="109">
        <f t="shared" si="289"/>
        <v>2.306243386243386</v>
      </c>
      <c r="CS288" s="109">
        <f t="shared" si="289"/>
        <v>0.37365456828883631</v>
      </c>
      <c r="CT288" s="109">
        <f t="shared" si="289"/>
        <v>0.3066666666666667</v>
      </c>
      <c r="CU288" s="109">
        <f t="shared" si="289"/>
        <v>0.48807688937183547</v>
      </c>
      <c r="CV288" s="109">
        <f t="shared" si="289"/>
        <v>0.29666666666666669</v>
      </c>
      <c r="CW288" s="109">
        <f t="shared" si="289"/>
        <v>0.53666666666666663</v>
      </c>
      <c r="CX288" s="109">
        <f t="shared" si="289"/>
        <v>0.52207282913165287</v>
      </c>
      <c r="CY288" s="109">
        <f t="shared" si="289"/>
        <v>0.92795241037004272</v>
      </c>
      <c r="CZ288" s="109">
        <f t="shared" si="289"/>
        <v>1.3603083944129697</v>
      </c>
      <c r="DA288" s="109">
        <f t="shared" ref="DA288:DN288" si="292">AVERAGE(DA25,DA46,DA67)</f>
        <v>1.0805210183540561</v>
      </c>
      <c r="DB288" s="109">
        <f t="shared" si="292"/>
        <v>18.596755906895762</v>
      </c>
      <c r="DC288" s="109">
        <f t="shared" si="292"/>
        <v>1.396571948048223</v>
      </c>
      <c r="DD288" s="109">
        <f t="shared" si="292"/>
        <v>7.9012490931733934</v>
      </c>
      <c r="DE288" s="109">
        <f t="shared" si="292"/>
        <v>2.0569153573571604</v>
      </c>
      <c r="DF288" s="109">
        <f t="shared" si="292"/>
        <v>8.9881145426745093</v>
      </c>
      <c r="DG288" s="109">
        <f t="shared" si="292"/>
        <v>6.1010540467868779</v>
      </c>
      <c r="DH288" s="109">
        <f t="shared" si="292"/>
        <v>4.0410594245763765</v>
      </c>
      <c r="DI288" s="109">
        <f t="shared" si="292"/>
        <v>23.333333333333332</v>
      </c>
      <c r="DJ288" s="109">
        <f t="shared" si="292"/>
        <v>5.8</v>
      </c>
      <c r="DK288" s="109">
        <f t="shared" si="292"/>
        <v>21.002859065660118</v>
      </c>
      <c r="DL288" s="109">
        <f t="shared" si="292"/>
        <v>1.1827299753339755</v>
      </c>
      <c r="DM288" s="109">
        <f t="shared" si="292"/>
        <v>8.5326592283498499</v>
      </c>
      <c r="DN288" s="109">
        <f t="shared" si="292"/>
        <v>53.942897943639288</v>
      </c>
    </row>
    <row r="289" spans="1:118" s="83" customFormat="1">
      <c r="C289" s="127">
        <f t="shared" si="157"/>
        <v>70.900000000000006</v>
      </c>
      <c r="D289" s="113">
        <f t="shared" si="157"/>
        <v>2.4020000000000001</v>
      </c>
      <c r="E289" s="110">
        <v>2005</v>
      </c>
      <c r="F289" s="109">
        <f t="shared" ref="F289:AK289" si="293">AVERAGE(F26,F47,F68)</f>
        <v>90.758625438680625</v>
      </c>
      <c r="G289" s="109">
        <f t="shared" si="293"/>
        <v>75.16339869281046</v>
      </c>
      <c r="H289" s="109">
        <f t="shared" si="293"/>
        <v>2.4121666666666668</v>
      </c>
      <c r="I289" s="109">
        <f t="shared" si="293"/>
        <v>14.459999999999999</v>
      </c>
      <c r="J289" s="109">
        <f t="shared" si="293"/>
        <v>14.366666666666665</v>
      </c>
      <c r="K289" s="109">
        <f t="shared" si="293"/>
        <v>20.666666666666668</v>
      </c>
      <c r="L289" s="109">
        <f t="shared" si="293"/>
        <v>15.733333333333333</v>
      </c>
      <c r="M289" s="109">
        <f t="shared" si="293"/>
        <v>14.566666666666668</v>
      </c>
      <c r="N289" s="109">
        <f t="shared" si="293"/>
        <v>34</v>
      </c>
      <c r="O289" s="109">
        <f t="shared" si="293"/>
        <v>20.849999999999998</v>
      </c>
      <c r="P289" s="109">
        <f t="shared" si="293"/>
        <v>15.233333333333333</v>
      </c>
      <c r="Q289" s="109">
        <f t="shared" si="293"/>
        <v>64.666666666666671</v>
      </c>
      <c r="R289" s="109">
        <f t="shared" si="293"/>
        <v>27</v>
      </c>
      <c r="S289" s="109">
        <f t="shared" si="293"/>
        <v>22.376666666666665</v>
      </c>
      <c r="T289" s="109">
        <f t="shared" si="293"/>
        <v>14.466666666666663</v>
      </c>
      <c r="U289" s="109">
        <f t="shared" si="293"/>
        <v>28.666666666666668</v>
      </c>
      <c r="V289" s="109">
        <f t="shared" si="293"/>
        <v>18.906666666666666</v>
      </c>
      <c r="W289" s="109">
        <f t="shared" si="293"/>
        <v>19.7</v>
      </c>
      <c r="X289" s="109">
        <f t="shared" si="293"/>
        <v>720</v>
      </c>
      <c r="Y289" s="109">
        <f t="shared" si="293"/>
        <v>14.300000000000002</v>
      </c>
      <c r="Z289" s="109">
        <f t="shared" si="293"/>
        <v>14</v>
      </c>
      <c r="AA289" s="109">
        <f t="shared" si="293"/>
        <v>1.1333333333333335</v>
      </c>
      <c r="AB289" s="109">
        <f t="shared" si="293"/>
        <v>14.566666666666665</v>
      </c>
      <c r="AC289" s="109">
        <f t="shared" si="293"/>
        <v>14.333333333333334</v>
      </c>
      <c r="AD289" s="109">
        <f t="shared" si="293"/>
        <v>0.93333333333333324</v>
      </c>
      <c r="AE289" s="109">
        <f t="shared" si="293"/>
        <v>13.4</v>
      </c>
      <c r="AF289" s="109">
        <f t="shared" si="293"/>
        <v>16.666666666666668</v>
      </c>
      <c r="AG289" s="109">
        <f t="shared" si="293"/>
        <v>1.0708333333333335</v>
      </c>
      <c r="AH289" s="109">
        <f t="shared" si="293"/>
        <v>14.200000000000001</v>
      </c>
      <c r="AI289" s="109">
        <f t="shared" si="293"/>
        <v>14.333333333333334</v>
      </c>
      <c r="AJ289" s="109">
        <f t="shared" si="293"/>
        <v>0.96666666666666667</v>
      </c>
      <c r="AK289" s="109">
        <f t="shared" si="293"/>
        <v>31.2</v>
      </c>
      <c r="AL289" s="109">
        <f t="shared" ref="AL289:BT289" si="294">AVERAGE(AL26,AL47,AL68)</f>
        <v>25</v>
      </c>
      <c r="AM289" s="109">
        <f t="shared" si="294"/>
        <v>1.1000000000000001</v>
      </c>
      <c r="AN289" s="109">
        <f t="shared" si="294"/>
        <v>9.58</v>
      </c>
      <c r="AO289" s="109">
        <f t="shared" si="294"/>
        <v>7.11</v>
      </c>
      <c r="AP289" s="109">
        <f t="shared" si="294"/>
        <v>4.0066666666666668</v>
      </c>
      <c r="AQ289" s="109">
        <f t="shared" si="294"/>
        <v>4.18</v>
      </c>
      <c r="AR289" s="109">
        <f t="shared" si="294"/>
        <v>6.5999999999999988</v>
      </c>
      <c r="AS289" s="109">
        <f t="shared" si="294"/>
        <v>4.0766666666666662</v>
      </c>
      <c r="AT289" s="109">
        <f t="shared" si="294"/>
        <v>4.5333333333333332</v>
      </c>
      <c r="AU289" s="109">
        <f t="shared" si="294"/>
        <v>4.2766666666666664</v>
      </c>
      <c r="AV289" s="109">
        <f t="shared" si="294"/>
        <v>4.623333333333334</v>
      </c>
      <c r="AW289" s="109">
        <f t="shared" ref="AW289" si="295">AVERAGE(AW26,AW47,AW68)</f>
        <v>6.8366666666666669</v>
      </c>
      <c r="AX289" s="109">
        <f t="shared" si="294"/>
        <v>4.9707104209486754</v>
      </c>
      <c r="AY289" s="109">
        <f t="shared" ref="AY289:BA289" si="296">AVERAGE(AY26,AY47,AY68)</f>
        <v>7.16</v>
      </c>
      <c r="AZ289" s="109">
        <f t="shared" si="296"/>
        <v>7.5433333333333339</v>
      </c>
      <c r="BA289" s="109">
        <f t="shared" si="296"/>
        <v>9.9466666666666672</v>
      </c>
      <c r="BB289" s="109"/>
      <c r="BC289" s="109"/>
      <c r="BD289" s="109"/>
      <c r="BE289" s="109">
        <f t="shared" ref="BE289:BG289" si="297">AVERAGE(BE26,BE47,BE68)</f>
        <v>6.270491457886938</v>
      </c>
      <c r="BF289" s="109">
        <f t="shared" si="297"/>
        <v>5.0513354647720936</v>
      </c>
      <c r="BG289" s="109">
        <f t="shared" si="297"/>
        <v>7.8898710077811742</v>
      </c>
      <c r="BH289" s="109">
        <f t="shared" si="294"/>
        <v>5.0359256643810761</v>
      </c>
      <c r="BI289" s="109">
        <f t="shared" si="294"/>
        <v>7</v>
      </c>
      <c r="BJ289" s="109">
        <f t="shared" si="294"/>
        <v>5.9366666666666665</v>
      </c>
      <c r="BK289" s="109">
        <f t="shared" si="294"/>
        <v>7.19</v>
      </c>
      <c r="BL289" s="109">
        <f t="shared" si="294"/>
        <v>8.8566666666666674</v>
      </c>
      <c r="BM289" s="109">
        <f t="shared" si="294"/>
        <v>9.6333333333333329</v>
      </c>
      <c r="BN289" s="109">
        <f t="shared" si="294"/>
        <v>10.361408595037034</v>
      </c>
      <c r="BO289" s="109">
        <f t="shared" si="294"/>
        <v>10.398034368459248</v>
      </c>
      <c r="BP289" s="109">
        <f t="shared" si="294"/>
        <v>10.63220479500586</v>
      </c>
      <c r="BQ289" s="109">
        <f t="shared" si="294"/>
        <v>10.76</v>
      </c>
      <c r="BR289" s="109">
        <f t="shared" si="294"/>
        <v>9.86</v>
      </c>
      <c r="BS289" s="109">
        <f t="shared" si="294"/>
        <v>10.526666666666666</v>
      </c>
      <c r="BT289" s="109">
        <f t="shared" si="294"/>
        <v>11.5</v>
      </c>
      <c r="BU289" s="109">
        <f t="shared" ref="BU289:CZ289" si="298">AVERAGE(BU26,BU47,BU68)</f>
        <v>9.6433333333333326</v>
      </c>
      <c r="BV289" s="109">
        <f t="shared" si="298"/>
        <v>11.43</v>
      </c>
      <c r="BW289" s="109">
        <f t="shared" si="298"/>
        <v>10.553333333333333</v>
      </c>
      <c r="BX289" s="109">
        <f t="shared" si="298"/>
        <v>3.4463978494623659</v>
      </c>
      <c r="BY289" s="109">
        <f t="shared" si="298"/>
        <v>0.62932234598086267</v>
      </c>
      <c r="BZ289" s="109">
        <f t="shared" si="298"/>
        <v>0.69236559139785736</v>
      </c>
      <c r="CA289" s="109">
        <f t="shared" si="298"/>
        <v>8.6533333333333342</v>
      </c>
      <c r="CB289" s="109">
        <f t="shared" si="298"/>
        <v>8.3588888888888899</v>
      </c>
      <c r="CC289" s="109">
        <f t="shared" si="298"/>
        <v>7.9200000000000008</v>
      </c>
      <c r="CD289" s="109">
        <f t="shared" ref="CD289:CF289" si="299">AVERAGE(CD26,CD47,CD68)</f>
        <v>8.3066666666666666</v>
      </c>
      <c r="CE289" s="109">
        <f t="shared" si="299"/>
        <v>13.878999865167506</v>
      </c>
      <c r="CF289" s="109">
        <f t="shared" si="299"/>
        <v>0.53612099170294414</v>
      </c>
      <c r="CG289" s="109" t="e">
        <f t="shared" si="298"/>
        <v>#DIV/0!</v>
      </c>
      <c r="CH289" s="109">
        <f t="shared" si="298"/>
        <v>59</v>
      </c>
      <c r="CI289" s="109">
        <f t="shared" si="298"/>
        <v>50</v>
      </c>
      <c r="CJ289" s="109">
        <f t="shared" si="298"/>
        <v>3.0156451612903226</v>
      </c>
      <c r="CK289" s="109">
        <f t="shared" si="298"/>
        <v>3.5137414992200782</v>
      </c>
      <c r="CL289" s="109">
        <f t="shared" si="298"/>
        <v>1.1753195541642416</v>
      </c>
      <c r="CM289" s="109">
        <f t="shared" ref="CM289" si="300">AVERAGE(CM26,CM47,CM68)</f>
        <v>18.1834981374401</v>
      </c>
      <c r="CN289" s="109">
        <f t="shared" si="298"/>
        <v>26.23</v>
      </c>
      <c r="CO289" s="109">
        <f t="shared" si="298"/>
        <v>6.38</v>
      </c>
      <c r="CP289" s="109">
        <f t="shared" si="298"/>
        <v>5.3433333333333337</v>
      </c>
      <c r="CQ289" s="109">
        <f t="shared" si="298"/>
        <v>3.4108938172043008</v>
      </c>
      <c r="CR289" s="109">
        <f t="shared" si="298"/>
        <v>1.7266666666666666</v>
      </c>
      <c r="CS289" s="109">
        <f t="shared" si="298"/>
        <v>0.35412905839258535</v>
      </c>
      <c r="CT289" s="109">
        <f t="shared" si="298"/>
        <v>0.34777456647398841</v>
      </c>
      <c r="CU289" s="109">
        <f t="shared" si="298"/>
        <v>0.47592556068640501</v>
      </c>
      <c r="CV289" s="109">
        <f t="shared" si="298"/>
        <v>0.27555838608409244</v>
      </c>
      <c r="CW289" s="109">
        <f t="shared" si="298"/>
        <v>0.60955128205128206</v>
      </c>
      <c r="CX289" s="109">
        <f t="shared" si="298"/>
        <v>0.52207282913165343</v>
      </c>
      <c r="CY289" s="109">
        <f t="shared" si="298"/>
        <v>0.92795241037004406</v>
      </c>
      <c r="CZ289" s="109">
        <f t="shared" si="298"/>
        <v>1.3603083944129712</v>
      </c>
      <c r="DA289" s="109">
        <f t="shared" ref="DA289:DN289" si="301">AVERAGE(DA26,DA47,DA68)</f>
        <v>1.1176435760805215</v>
      </c>
      <c r="DB289" s="109">
        <f t="shared" si="301"/>
        <v>17.519798425635894</v>
      </c>
      <c r="DC289" s="109">
        <f t="shared" si="301"/>
        <v>1.372222824898057</v>
      </c>
      <c r="DD289" s="109">
        <f t="shared" si="301"/>
        <v>8.1983272985239726</v>
      </c>
      <c r="DE289" s="109">
        <f t="shared" si="301"/>
        <v>2.1756595061602262</v>
      </c>
      <c r="DF289" s="109">
        <f t="shared" si="301"/>
        <v>9.3438944415258192</v>
      </c>
      <c r="DG289" s="109">
        <f t="shared" si="301"/>
        <v>6.1010540467868841</v>
      </c>
      <c r="DH289" s="109">
        <f t="shared" si="301"/>
        <v>4.0410594245763694</v>
      </c>
      <c r="DI289" s="109">
        <f t="shared" si="301"/>
        <v>24.448333333333334</v>
      </c>
      <c r="DJ289" s="109">
        <f t="shared" si="301"/>
        <v>6.5211538461538439</v>
      </c>
      <c r="DK289" s="109">
        <f t="shared" si="301"/>
        <v>22.696646631533952</v>
      </c>
      <c r="DL289" s="109">
        <f t="shared" si="301"/>
        <v>1.2500799914205132</v>
      </c>
      <c r="DM289" s="109">
        <f t="shared" si="301"/>
        <v>8.8231171354368456</v>
      </c>
      <c r="DN289" s="109">
        <f t="shared" si="301"/>
        <v>53.942897943639196</v>
      </c>
    </row>
    <row r="290" spans="1:118" s="83" customFormat="1">
      <c r="C290" s="127">
        <f t="shared" si="157"/>
        <v>74.599999999999994</v>
      </c>
      <c r="D290" s="113">
        <f t="shared" si="157"/>
        <v>2.7050000000000001</v>
      </c>
      <c r="E290" s="110">
        <v>2006</v>
      </c>
      <c r="F290" s="109">
        <f t="shared" ref="F290:AK290" si="302">AVERAGE(F27,F48,F69)</f>
        <v>93.186954800217407</v>
      </c>
      <c r="G290" s="109">
        <f t="shared" si="302"/>
        <v>79.121278140885991</v>
      </c>
      <c r="H290" s="109">
        <f t="shared" si="302"/>
        <v>2.8808333333333329</v>
      </c>
      <c r="I290" s="109">
        <f t="shared" si="302"/>
        <v>14.846666666666666</v>
      </c>
      <c r="J290" s="109">
        <f t="shared" si="302"/>
        <v>14.833333333333334</v>
      </c>
      <c r="K290" s="109">
        <f t="shared" si="302"/>
        <v>21.333333333333332</v>
      </c>
      <c r="L290" s="109">
        <f t="shared" si="302"/>
        <v>15.823333333333332</v>
      </c>
      <c r="M290" s="109">
        <f t="shared" si="302"/>
        <v>15.266666666666666</v>
      </c>
      <c r="N290" s="109">
        <f t="shared" si="302"/>
        <v>36.666666666666664</v>
      </c>
      <c r="O290" s="109">
        <f t="shared" si="302"/>
        <v>20.226666666666667</v>
      </c>
      <c r="P290" s="109">
        <f t="shared" si="302"/>
        <v>15.733333333333334</v>
      </c>
      <c r="Q290" s="109">
        <f t="shared" si="302"/>
        <v>73.666666666666671</v>
      </c>
      <c r="R290" s="109">
        <f t="shared" si="302"/>
        <v>27.333333333333332</v>
      </c>
      <c r="S290" s="109">
        <f t="shared" si="302"/>
        <v>21.856666666666666</v>
      </c>
      <c r="T290" s="109">
        <f t="shared" si="302"/>
        <v>18.366666666666667</v>
      </c>
      <c r="U290" s="109">
        <f t="shared" si="302"/>
        <v>28</v>
      </c>
      <c r="V290" s="109">
        <f t="shared" si="302"/>
        <v>18.756666666666668</v>
      </c>
      <c r="W290" s="109">
        <f t="shared" si="302"/>
        <v>21.3</v>
      </c>
      <c r="X290" s="109">
        <f t="shared" si="302"/>
        <v>1200</v>
      </c>
      <c r="Y290" s="109">
        <f t="shared" si="302"/>
        <v>14.333333333333334</v>
      </c>
      <c r="Z290" s="109">
        <f t="shared" si="302"/>
        <v>13.666666666666666</v>
      </c>
      <c r="AA290" s="109">
        <f t="shared" si="302"/>
        <v>0.6333333333333333</v>
      </c>
      <c r="AB290" s="109">
        <f t="shared" si="302"/>
        <v>14.366666666666667</v>
      </c>
      <c r="AC290" s="109">
        <f t="shared" si="302"/>
        <v>16</v>
      </c>
      <c r="AD290" s="109">
        <f t="shared" si="302"/>
        <v>0.43333333333333335</v>
      </c>
      <c r="AE290" s="109">
        <f t="shared" si="302"/>
        <v>14.9</v>
      </c>
      <c r="AF290" s="109">
        <f t="shared" si="302"/>
        <v>16.666666666666668</v>
      </c>
      <c r="AG290" s="109">
        <f t="shared" si="302"/>
        <v>0.53333333333333333</v>
      </c>
      <c r="AH290" s="109">
        <f t="shared" si="302"/>
        <v>14.633333333333333</v>
      </c>
      <c r="AI290" s="109">
        <f t="shared" si="302"/>
        <v>18</v>
      </c>
      <c r="AJ290" s="109">
        <f t="shared" si="302"/>
        <v>0.50000000000000011</v>
      </c>
      <c r="AK290" s="109">
        <f t="shared" si="302"/>
        <v>31.3</v>
      </c>
      <c r="AL290" s="109">
        <f t="shared" ref="AL290:BT290" si="303">AVERAGE(AL27,AL48,AL69)</f>
        <v>18</v>
      </c>
      <c r="AM290" s="109">
        <f t="shared" si="303"/>
        <v>0.9</v>
      </c>
      <c r="AN290" s="109">
        <f t="shared" si="303"/>
        <v>10.75</v>
      </c>
      <c r="AO290" s="109">
        <f t="shared" si="303"/>
        <v>6.8</v>
      </c>
      <c r="AP290" s="109">
        <f t="shared" si="303"/>
        <v>4.416666666666667</v>
      </c>
      <c r="AQ290" s="109">
        <f t="shared" si="303"/>
        <v>4.8533333333333335</v>
      </c>
      <c r="AR290" s="109">
        <f t="shared" si="303"/>
        <v>6.86</v>
      </c>
      <c r="AS290" s="109">
        <f t="shared" si="303"/>
        <v>4.1499999999999995</v>
      </c>
      <c r="AT290" s="109">
        <f t="shared" si="303"/>
        <v>4.55</v>
      </c>
      <c r="AU290" s="109">
        <f t="shared" si="303"/>
        <v>4.1833333333333336</v>
      </c>
      <c r="AV290" s="109">
        <f t="shared" si="303"/>
        <v>4.9329166666666664</v>
      </c>
      <c r="AW290" s="109">
        <f t="shared" ref="AW290" si="304">AVERAGE(AW27,AW48,AW69)</f>
        <v>6.6633333333333331</v>
      </c>
      <c r="AX290" s="109">
        <f t="shared" si="303"/>
        <v>4.9707104209486808</v>
      </c>
      <c r="AY290" s="109">
        <f t="shared" ref="AY290:BA290" si="305">AVERAGE(AY27,AY48,AY69)</f>
        <v>8.1666666666666661</v>
      </c>
      <c r="AZ290" s="109">
        <f t="shared" si="305"/>
        <v>8.3414680685358267</v>
      </c>
      <c r="BA290" s="109">
        <f t="shared" si="305"/>
        <v>11.821139784946238</v>
      </c>
      <c r="BB290" s="109"/>
      <c r="BC290" s="109"/>
      <c r="BD290" s="109"/>
      <c r="BE290" s="109">
        <f t="shared" ref="BE290:BG290" si="306">AVERAGE(BE27,BE48,BE69)</f>
        <v>6.2704914578869442</v>
      </c>
      <c r="BF290" s="109">
        <f t="shared" si="306"/>
        <v>5.051335464772098</v>
      </c>
      <c r="BG290" s="109">
        <f t="shared" si="306"/>
        <v>8.4299193798632359</v>
      </c>
      <c r="BH290" s="109">
        <f t="shared" si="303"/>
        <v>5.4644442482858082</v>
      </c>
      <c r="BI290" s="109">
        <f t="shared" si="303"/>
        <v>7.0415555555555551</v>
      </c>
      <c r="BJ290" s="109">
        <f t="shared" si="303"/>
        <v>6.1866666666666674</v>
      </c>
      <c r="BK290" s="109">
        <f t="shared" si="303"/>
        <v>7.8299999999999992</v>
      </c>
      <c r="BL290" s="109">
        <f t="shared" si="303"/>
        <v>8.99</v>
      </c>
      <c r="BM290" s="109">
        <f t="shared" si="303"/>
        <v>9.0233333333333334</v>
      </c>
      <c r="BN290" s="109">
        <f t="shared" si="303"/>
        <v>10.239009352583311</v>
      </c>
      <c r="BO290" s="109">
        <f t="shared" si="303"/>
        <v>11.066010920818826</v>
      </c>
      <c r="BP290" s="109">
        <f t="shared" si="303"/>
        <v>10.851878037714281</v>
      </c>
      <c r="BQ290" s="109">
        <f t="shared" si="303"/>
        <v>10.943333333333335</v>
      </c>
      <c r="BR290" s="109">
        <f t="shared" si="303"/>
        <v>9.9266666666666676</v>
      </c>
      <c r="BS290" s="109">
        <f t="shared" si="303"/>
        <v>10.65</v>
      </c>
      <c r="BT290" s="109">
        <f t="shared" si="303"/>
        <v>12.21</v>
      </c>
      <c r="BU290" s="109">
        <f t="shared" ref="BU290:CZ290" si="307">AVERAGE(BU27,BU48,BU69)</f>
        <v>10.673333333333334</v>
      </c>
      <c r="BV290" s="109">
        <f t="shared" si="307"/>
        <v>11.616666666666667</v>
      </c>
      <c r="BW290" s="109">
        <f t="shared" si="307"/>
        <v>11.016666666666666</v>
      </c>
      <c r="BX290" s="109">
        <f t="shared" si="307"/>
        <v>3.8328830645161287</v>
      </c>
      <c r="BY290" s="109">
        <f t="shared" si="307"/>
        <v>0.59191524042379784</v>
      </c>
      <c r="BZ290" s="109">
        <f t="shared" si="307"/>
        <v>0.69236559139785803</v>
      </c>
      <c r="CA290" s="109">
        <f t="shared" si="307"/>
        <v>8.8199999999999985</v>
      </c>
      <c r="CB290" s="109">
        <f t="shared" si="307"/>
        <v>9.6244444444444444</v>
      </c>
      <c r="CC290" s="109">
        <f t="shared" si="307"/>
        <v>8.9233333333333338</v>
      </c>
      <c r="CD290" s="109">
        <f t="shared" ref="CD290:CF290" si="308">AVERAGE(CD27,CD48,CD69)</f>
        <v>9.58</v>
      </c>
      <c r="CE290" s="109">
        <f t="shared" si="308"/>
        <v>14.930925577490621</v>
      </c>
      <c r="CF290" s="109">
        <f t="shared" si="308"/>
        <v>0.55907345924821605</v>
      </c>
      <c r="CG290" s="109" t="e">
        <f t="shared" si="307"/>
        <v>#DIV/0!</v>
      </c>
      <c r="CH290" s="109">
        <f t="shared" si="307"/>
        <v>55</v>
      </c>
      <c r="CI290" s="109" t="e">
        <f t="shared" si="307"/>
        <v>#DIV/0!</v>
      </c>
      <c r="CJ290" s="109">
        <f t="shared" si="307"/>
        <v>3.5911223118279572</v>
      </c>
      <c r="CK290" s="109">
        <f t="shared" si="307"/>
        <v>3.3998384370125483</v>
      </c>
      <c r="CL290" s="109">
        <f t="shared" si="307"/>
        <v>1.2201278216656963</v>
      </c>
      <c r="CM290" s="109">
        <f t="shared" ref="CM290" si="309">AVERAGE(CM27,CM48,CM69)</f>
        <v>18.697803671347923</v>
      </c>
      <c r="CN290" s="109">
        <f t="shared" si="307"/>
        <v>27.790000000000003</v>
      </c>
      <c r="CO290" s="109">
        <f t="shared" si="307"/>
        <v>6.3433333333333337</v>
      </c>
      <c r="CP290" s="109">
        <f t="shared" si="307"/>
        <v>5.706666666666667</v>
      </c>
      <c r="CQ290" s="109">
        <f t="shared" si="307"/>
        <v>3.3233333333333328</v>
      </c>
      <c r="CR290" s="109">
        <f t="shared" si="307"/>
        <v>2.4466666666666668</v>
      </c>
      <c r="CS290" s="109">
        <f t="shared" si="307"/>
        <v>0.35937789885184662</v>
      </c>
      <c r="CT290" s="109">
        <f t="shared" si="307"/>
        <v>0.43552986512524083</v>
      </c>
      <c r="CU290" s="109">
        <f t="shared" si="307"/>
        <v>0.59266257303058223</v>
      </c>
      <c r="CV290" s="109">
        <f t="shared" si="307"/>
        <v>0.31780042200607284</v>
      </c>
      <c r="CW290" s="109">
        <f t="shared" si="307"/>
        <v>0.64974358974358981</v>
      </c>
      <c r="CX290" s="109">
        <f t="shared" si="307"/>
        <v>0.52207282913165398</v>
      </c>
      <c r="CY290" s="109">
        <f t="shared" si="307"/>
        <v>0.92795241037004483</v>
      </c>
      <c r="CZ290" s="109">
        <f t="shared" si="307"/>
        <v>1.3603083944129726</v>
      </c>
      <c r="DA290" s="109">
        <f t="shared" ref="DA290:DN290" si="310">AVERAGE(DA27,DA48,DA69)</f>
        <v>1.4812314979277683</v>
      </c>
      <c r="DB290" s="109">
        <f t="shared" si="310"/>
        <v>20.222538582829873</v>
      </c>
      <c r="DC290" s="109">
        <f t="shared" si="310"/>
        <v>1.5312079390949764</v>
      </c>
      <c r="DD290" s="109">
        <f t="shared" si="310"/>
        <v>7.7428964516605125</v>
      </c>
      <c r="DE290" s="109">
        <f t="shared" si="310"/>
        <v>2.294403654963292</v>
      </c>
      <c r="DF290" s="109">
        <f t="shared" si="310"/>
        <v>9.6996743403771291</v>
      </c>
      <c r="DG290" s="109">
        <f t="shared" si="310"/>
        <v>6.1010540467868895</v>
      </c>
      <c r="DH290" s="109">
        <f t="shared" si="310"/>
        <v>4.0410594245763649</v>
      </c>
      <c r="DI290" s="109">
        <f t="shared" si="310"/>
        <v>25.563333333333329</v>
      </c>
      <c r="DJ290" s="109">
        <f t="shared" si="310"/>
        <v>7.2423076923076906</v>
      </c>
      <c r="DK290" s="109">
        <f t="shared" si="310"/>
        <v>16.435404144708716</v>
      </c>
      <c r="DL290" s="109">
        <f t="shared" si="310"/>
        <v>1.4375499946378214</v>
      </c>
      <c r="DM290" s="109">
        <f t="shared" si="310"/>
        <v>9.8532507456791052</v>
      </c>
      <c r="DN290" s="109">
        <f t="shared" si="310"/>
        <v>53.942897943639132</v>
      </c>
    </row>
    <row r="291" spans="1:118" s="83" customFormat="1">
      <c r="C291" s="127">
        <f t="shared" si="157"/>
        <v>78.5</v>
      </c>
      <c r="D291" s="113">
        <f t="shared" si="157"/>
        <v>2.8849999999999998</v>
      </c>
      <c r="E291" s="110">
        <v>2007</v>
      </c>
      <c r="F291" s="109">
        <f t="shared" ref="F291:AK291" si="311">AVERAGE(F28,F49,F70)</f>
        <v>95.519124876726764</v>
      </c>
      <c r="G291" s="109">
        <f t="shared" si="311"/>
        <v>83.297022512708779</v>
      </c>
      <c r="H291" s="109">
        <f t="shared" si="311"/>
        <v>2.8546666666666667</v>
      </c>
      <c r="I291" s="109">
        <f t="shared" si="311"/>
        <v>16.216666666666665</v>
      </c>
      <c r="J291" s="109">
        <f t="shared" si="311"/>
        <v>16.100000000000001</v>
      </c>
      <c r="K291" s="109">
        <f t="shared" si="311"/>
        <v>20.333333333333332</v>
      </c>
      <c r="L291" s="109">
        <f t="shared" si="311"/>
        <v>16.973333333333333</v>
      </c>
      <c r="M291" s="109">
        <f t="shared" si="311"/>
        <v>16.466666666666669</v>
      </c>
      <c r="N291" s="109">
        <f t="shared" si="311"/>
        <v>34</v>
      </c>
      <c r="O291" s="109">
        <f t="shared" si="311"/>
        <v>21.533333333333331</v>
      </c>
      <c r="P291" s="109">
        <f t="shared" si="311"/>
        <v>18.014285714285716</v>
      </c>
      <c r="Q291" s="109">
        <f t="shared" si="311"/>
        <v>62.714285714285715</v>
      </c>
      <c r="R291" s="109">
        <f t="shared" si="311"/>
        <v>29.666666666666668</v>
      </c>
      <c r="S291" s="109">
        <f t="shared" si="311"/>
        <v>24.666666666666668</v>
      </c>
      <c r="T291" s="109">
        <f t="shared" si="311"/>
        <v>17.655555555555555</v>
      </c>
      <c r="U291" s="109">
        <f t="shared" si="311"/>
        <v>25.975308641975307</v>
      </c>
      <c r="V291" s="109">
        <f t="shared" si="311"/>
        <v>20.911269841269842</v>
      </c>
      <c r="W291" s="109">
        <f t="shared" si="311"/>
        <v>19.8</v>
      </c>
      <c r="X291" s="109">
        <f t="shared" si="311"/>
        <v>1400</v>
      </c>
      <c r="Y291" s="109">
        <f t="shared" si="311"/>
        <v>15.733333333333334</v>
      </c>
      <c r="Z291" s="109">
        <f t="shared" si="311"/>
        <v>15.666666666666666</v>
      </c>
      <c r="AA291" s="109">
        <f t="shared" si="311"/>
        <v>1.1666666666666667</v>
      </c>
      <c r="AB291" s="109">
        <f t="shared" si="311"/>
        <v>15.800000000000002</v>
      </c>
      <c r="AC291" s="109">
        <f t="shared" si="311"/>
        <v>13</v>
      </c>
      <c r="AD291" s="109">
        <f t="shared" si="311"/>
        <v>1.3</v>
      </c>
      <c r="AE291" s="109">
        <f t="shared" si="311"/>
        <v>15.1</v>
      </c>
      <c r="AF291" s="109">
        <f t="shared" si="311"/>
        <v>12.666666666666666</v>
      </c>
      <c r="AG291" s="109">
        <f t="shared" si="311"/>
        <v>1.0333333333333334</v>
      </c>
      <c r="AH291" s="109">
        <f t="shared" si="311"/>
        <v>15.370370370370372</v>
      </c>
      <c r="AI291" s="109">
        <f t="shared" si="311"/>
        <v>13.896296296296297</v>
      </c>
      <c r="AJ291" s="109">
        <f t="shared" si="311"/>
        <v>1.0074074074074073</v>
      </c>
      <c r="AK291" s="109">
        <f t="shared" si="311"/>
        <v>35</v>
      </c>
      <c r="AL291" s="109">
        <f t="shared" ref="AL291:BT291" si="312">AVERAGE(AL28,AL49,AL70)</f>
        <v>19</v>
      </c>
      <c r="AM291" s="109">
        <f t="shared" si="312"/>
        <v>0.9</v>
      </c>
      <c r="AN291" s="109">
        <f t="shared" si="312"/>
        <v>9.0649999999999995</v>
      </c>
      <c r="AO291" s="109">
        <f t="shared" si="312"/>
        <v>6.43</v>
      </c>
      <c r="AP291" s="109">
        <f t="shared" si="312"/>
        <v>4.21</v>
      </c>
      <c r="AQ291" s="109">
        <f t="shared" si="312"/>
        <v>4.3466666666666667</v>
      </c>
      <c r="AR291" s="109">
        <f t="shared" si="312"/>
        <v>9</v>
      </c>
      <c r="AS291" s="109">
        <f t="shared" si="312"/>
        <v>4.3199999999999994</v>
      </c>
      <c r="AT291" s="109">
        <f t="shared" si="312"/>
        <v>4.8500000000000005</v>
      </c>
      <c r="AU291" s="109">
        <f t="shared" si="312"/>
        <v>4.2433333333333332</v>
      </c>
      <c r="AV291" s="109">
        <f t="shared" si="312"/>
        <v>4.8400000000000007</v>
      </c>
      <c r="AW291" s="109">
        <f t="shared" ref="AW291" si="313">AVERAGE(AW28,AW49,AW70)</f>
        <v>6.41</v>
      </c>
      <c r="AX291" s="109">
        <f t="shared" si="312"/>
        <v>4.9707104209486843</v>
      </c>
      <c r="AY291" s="109">
        <f t="shared" ref="AY291:BA291" si="314">AVERAGE(AY28,AY49,AY70)</f>
        <v>7.5333333333333341</v>
      </c>
      <c r="AZ291" s="109">
        <f t="shared" si="314"/>
        <v>8.4518049065420566</v>
      </c>
      <c r="BA291" s="109">
        <f t="shared" si="314"/>
        <v>11.777322580645162</v>
      </c>
      <c r="BB291" s="109"/>
      <c r="BC291" s="109"/>
      <c r="BD291" s="109"/>
      <c r="BE291" s="109">
        <f t="shared" ref="BE291:BG291" si="315">AVERAGE(BE28,BE49,BE70)</f>
        <v>6.2704914578869477</v>
      </c>
      <c r="BF291" s="109">
        <f t="shared" si="315"/>
        <v>5.0513354647721016</v>
      </c>
      <c r="BG291" s="109">
        <f t="shared" si="315"/>
        <v>8.9699677519452958</v>
      </c>
      <c r="BH291" s="109">
        <f t="shared" si="312"/>
        <v>5.8929628321905385</v>
      </c>
      <c r="BI291" s="109">
        <f t="shared" si="312"/>
        <v>6.8604444444444441</v>
      </c>
      <c r="BJ291" s="109">
        <f t="shared" si="312"/>
        <v>6.5466666666666669</v>
      </c>
      <c r="BK291" s="109">
        <f t="shared" si="312"/>
        <v>8.2366666666666664</v>
      </c>
      <c r="BL291" s="109">
        <f t="shared" si="312"/>
        <v>9.6</v>
      </c>
      <c r="BM291" s="109">
        <f t="shared" si="312"/>
        <v>10.343333333333334</v>
      </c>
      <c r="BN291" s="109">
        <f t="shared" si="312"/>
        <v>10.800666225629449</v>
      </c>
      <c r="BO291" s="109">
        <f t="shared" si="312"/>
        <v>12.388003854406646</v>
      </c>
      <c r="BP291" s="109">
        <f t="shared" si="312"/>
        <v>11.071551280422701</v>
      </c>
      <c r="BQ291" s="109">
        <f t="shared" si="312"/>
        <v>10.930000000000001</v>
      </c>
      <c r="BR291" s="109">
        <f t="shared" si="312"/>
        <v>11.266666666666667</v>
      </c>
      <c r="BS291" s="109">
        <f t="shared" si="312"/>
        <v>11.456666666666665</v>
      </c>
      <c r="BT291" s="109">
        <f t="shared" si="312"/>
        <v>12.829523809523808</v>
      </c>
      <c r="BU291" s="109">
        <f t="shared" ref="BU291:CZ291" si="316">AVERAGE(BU28,BU49,BU70)</f>
        <v>11.256666666666668</v>
      </c>
      <c r="BV291" s="109">
        <f t="shared" si="316"/>
        <v>12.666666666666666</v>
      </c>
      <c r="BW291" s="109">
        <f t="shared" si="316"/>
        <v>11.203333333333333</v>
      </c>
      <c r="BX291" s="109">
        <f t="shared" si="316"/>
        <v>4.2066666666666661</v>
      </c>
      <c r="BY291" s="109">
        <f t="shared" si="316"/>
        <v>0.77599957740952041</v>
      </c>
      <c r="BZ291" s="109">
        <f t="shared" si="316"/>
        <v>0.6923655913978588</v>
      </c>
      <c r="CA291" s="109">
        <f t="shared" si="316"/>
        <v>10.11</v>
      </c>
      <c r="CB291" s="109">
        <f t="shared" si="316"/>
        <v>10.166666666666666</v>
      </c>
      <c r="CC291" s="109">
        <f t="shared" si="316"/>
        <v>9.8566666666666674</v>
      </c>
      <c r="CD291" s="109">
        <f t="shared" ref="CD291:CF291" si="317">AVERAGE(CD28,CD49,CD70)</f>
        <v>9.8766666666666669</v>
      </c>
      <c r="CE291" s="109">
        <f t="shared" si="317"/>
        <v>15.09923965604967</v>
      </c>
      <c r="CF291" s="109">
        <f t="shared" si="317"/>
        <v>0.58202592679348808</v>
      </c>
      <c r="CG291" s="109" t="e">
        <f t="shared" si="316"/>
        <v>#DIV/0!</v>
      </c>
      <c r="CH291" s="109">
        <f t="shared" si="316"/>
        <v>56.25</v>
      </c>
      <c r="CI291" s="109" t="e">
        <f t="shared" si="316"/>
        <v>#DIV/0!</v>
      </c>
      <c r="CJ291" s="109">
        <f t="shared" si="316"/>
        <v>4.6833333333333336</v>
      </c>
      <c r="CK291" s="109">
        <f t="shared" si="316"/>
        <v>3.2859353748050188</v>
      </c>
      <c r="CL291" s="109">
        <f t="shared" si="316"/>
        <v>1.2201278216656957</v>
      </c>
      <c r="CM291" s="109">
        <f t="shared" ref="CM291" si="318">AVERAGE(CM28,CM49,CM70)</f>
        <v>19.212109205255747</v>
      </c>
      <c r="CN291" s="109">
        <f t="shared" si="316"/>
        <v>30.237031159566595</v>
      </c>
      <c r="CO291" s="109">
        <f t="shared" si="316"/>
        <v>6.8680094786729855</v>
      </c>
      <c r="CP291" s="109">
        <f t="shared" si="316"/>
        <v>5.7933333333333339</v>
      </c>
      <c r="CQ291" s="109">
        <f t="shared" si="316"/>
        <v>3.8664495114006514</v>
      </c>
      <c r="CR291" s="109">
        <f t="shared" si="316"/>
        <v>2.6925000000000003</v>
      </c>
      <c r="CS291" s="109">
        <f t="shared" si="316"/>
        <v>0.36462673931110795</v>
      </c>
      <c r="CT291" s="109">
        <f t="shared" si="316"/>
        <v>0.44157996146435452</v>
      </c>
      <c r="CU291" s="109">
        <f t="shared" si="316"/>
        <v>0.66537502355825229</v>
      </c>
      <c r="CV291" s="109">
        <f t="shared" si="316"/>
        <v>0.40174309093716226</v>
      </c>
      <c r="CW291" s="109">
        <f t="shared" si="316"/>
        <v>0.56955128205128214</v>
      </c>
      <c r="CX291" s="109">
        <f t="shared" si="316"/>
        <v>0.52207282913165431</v>
      </c>
      <c r="CY291" s="109">
        <f t="shared" si="316"/>
        <v>0.9279524103700455</v>
      </c>
      <c r="CZ291" s="109">
        <f t="shared" si="316"/>
        <v>1.3603083944129741</v>
      </c>
      <c r="DA291" s="109">
        <f t="shared" ref="DA291:DN291" si="319">AVERAGE(DA28,DA49,DA70)</f>
        <v>1.6666666666666667</v>
      </c>
      <c r="DB291" s="109">
        <f t="shared" si="319"/>
        <v>18.26408661426867</v>
      </c>
      <c r="DC291" s="109">
        <f t="shared" si="319"/>
        <v>1.7370049619343602</v>
      </c>
      <c r="DD291" s="109">
        <f t="shared" si="319"/>
        <v>7.9518102822878207</v>
      </c>
      <c r="DE291" s="109">
        <f t="shared" si="319"/>
        <v>2.4131478037663574</v>
      </c>
      <c r="DF291" s="109">
        <f t="shared" si="319"/>
        <v>10.055454239228441</v>
      </c>
      <c r="DG291" s="109">
        <f t="shared" si="319"/>
        <v>6.1010540467868957</v>
      </c>
      <c r="DH291" s="109">
        <f t="shared" si="319"/>
        <v>4.0410594245763622</v>
      </c>
      <c r="DI291" s="109">
        <f t="shared" si="319"/>
        <v>20.023333333333326</v>
      </c>
      <c r="DJ291" s="109">
        <f t="shared" si="319"/>
        <v>7.8769230769230747</v>
      </c>
      <c r="DK291" s="109">
        <f t="shared" si="319"/>
        <v>10.174161657883483</v>
      </c>
      <c r="DL291" s="109">
        <f t="shared" si="319"/>
        <v>1.625019997855129</v>
      </c>
      <c r="DM291" s="109">
        <f t="shared" si="319"/>
        <v>10.883384355921365</v>
      </c>
      <c r="DN291" s="109">
        <f t="shared" si="319"/>
        <v>53.942897943639089</v>
      </c>
    </row>
    <row r="292" spans="1:118" s="83" customFormat="1">
      <c r="C292" s="127">
        <f t="shared" si="157"/>
        <v>85.6</v>
      </c>
      <c r="D292" s="113">
        <f t="shared" si="157"/>
        <v>3.8029999999999999</v>
      </c>
      <c r="E292" s="111">
        <v>2008</v>
      </c>
      <c r="F292" s="109">
        <f t="shared" ref="F292:AK292" si="320">AVERAGE(F29,F50,F71)</f>
        <v>98.434398955282248</v>
      </c>
      <c r="G292" s="109">
        <f t="shared" si="320"/>
        <v>90.813362381989847</v>
      </c>
      <c r="H292" s="109">
        <f t="shared" si="320"/>
        <v>4.3689999999999998</v>
      </c>
      <c r="I292" s="109">
        <f t="shared" si="320"/>
        <v>21.363333333333333</v>
      </c>
      <c r="J292" s="109">
        <f t="shared" si="320"/>
        <v>21.133333333333333</v>
      </c>
      <c r="K292" s="109">
        <f t="shared" si="320"/>
        <v>20.666666666666668</v>
      </c>
      <c r="L292" s="109">
        <f t="shared" si="320"/>
        <v>22.833333333333332</v>
      </c>
      <c r="M292" s="109">
        <f t="shared" si="320"/>
        <v>22.266666666666666</v>
      </c>
      <c r="N292" s="109">
        <f t="shared" si="320"/>
        <v>35</v>
      </c>
      <c r="O292" s="109">
        <f t="shared" si="320"/>
        <v>26.916666666666668</v>
      </c>
      <c r="P292" s="109">
        <f t="shared" si="320"/>
        <v>24.366666666666664</v>
      </c>
      <c r="Q292" s="109">
        <f t="shared" si="320"/>
        <v>60.333333333333336</v>
      </c>
      <c r="R292" s="109">
        <f t="shared" si="320"/>
        <v>33.666666666666664</v>
      </c>
      <c r="S292" s="109">
        <f t="shared" si="320"/>
        <v>29.22</v>
      </c>
      <c r="T292" s="109">
        <f t="shared" si="320"/>
        <v>20.327777777777779</v>
      </c>
      <c r="U292" s="109">
        <f t="shared" si="320"/>
        <v>26.913580246913579</v>
      </c>
      <c r="V292" s="109">
        <f t="shared" si="320"/>
        <v>25.293492063492064</v>
      </c>
      <c r="W292" s="109">
        <f t="shared" si="320"/>
        <v>26.5</v>
      </c>
      <c r="X292" s="109">
        <f t="shared" si="320"/>
        <v>1800</v>
      </c>
      <c r="Y292" s="109">
        <f t="shared" si="320"/>
        <v>20.633333333333329</v>
      </c>
      <c r="Z292" s="109">
        <f t="shared" si="320"/>
        <v>12</v>
      </c>
      <c r="AA292" s="109">
        <f t="shared" si="320"/>
        <v>1.9000000000000001</v>
      </c>
      <c r="AB292" s="109">
        <f t="shared" si="320"/>
        <v>20.966666666666665</v>
      </c>
      <c r="AC292" s="109">
        <f t="shared" si="320"/>
        <v>13.791666666666666</v>
      </c>
      <c r="AD292" s="109">
        <f t="shared" si="320"/>
        <v>2.75</v>
      </c>
      <c r="AE292" s="109">
        <f t="shared" si="320"/>
        <v>19.233333333333334</v>
      </c>
      <c r="AF292" s="109">
        <f t="shared" si="320"/>
        <v>13.666666666666666</v>
      </c>
      <c r="AG292" s="109">
        <f t="shared" si="320"/>
        <v>1.8</v>
      </c>
      <c r="AH292" s="109">
        <f t="shared" si="320"/>
        <v>16.962962962962965</v>
      </c>
      <c r="AI292" s="109">
        <f t="shared" si="320"/>
        <v>15.637037037037038</v>
      </c>
      <c r="AJ292" s="109">
        <f t="shared" si="320"/>
        <v>1.2259259259259261</v>
      </c>
      <c r="AK292" s="109">
        <f t="shared" si="320"/>
        <v>29.975000000000005</v>
      </c>
      <c r="AL292" s="109">
        <f t="shared" ref="AL292:BT292" si="321">AVERAGE(AL29,AL50,AL71)</f>
        <v>16</v>
      </c>
      <c r="AM292" s="109">
        <f t="shared" si="321"/>
        <v>4.8</v>
      </c>
      <c r="AN292" s="109">
        <f t="shared" si="321"/>
        <v>7.38</v>
      </c>
      <c r="AO292" s="109">
        <f t="shared" si="321"/>
        <v>9.06</v>
      </c>
      <c r="AP292" s="109">
        <f t="shared" si="321"/>
        <v>4.8066666666666658</v>
      </c>
      <c r="AQ292" s="109">
        <f t="shared" si="321"/>
        <v>4.9366666666666665</v>
      </c>
      <c r="AR292" s="109">
        <f t="shared" si="321"/>
        <v>10.356666666666667</v>
      </c>
      <c r="AS292" s="109">
        <f t="shared" si="321"/>
        <v>4.6566666666666663</v>
      </c>
      <c r="AT292" s="109">
        <f t="shared" si="321"/>
        <v>5.6845833333333333</v>
      </c>
      <c r="AU292" s="109">
        <f t="shared" si="321"/>
        <v>4.6933333333333342</v>
      </c>
      <c r="AV292" s="109">
        <f t="shared" si="321"/>
        <v>5.4899999999999993</v>
      </c>
      <c r="AW292" s="109">
        <f t="shared" ref="AW292" si="322">AVERAGE(AW29,AW50,AW71)</f>
        <v>7.16</v>
      </c>
      <c r="AX292" s="109">
        <f t="shared" si="321"/>
        <v>4.970710420948687</v>
      </c>
      <c r="AY292" s="109">
        <f t="shared" ref="AY292:BA292" si="323">AVERAGE(AY29,AY50,AY71)</f>
        <v>8.9054166666666674</v>
      </c>
      <c r="AZ292" s="109">
        <f t="shared" si="323"/>
        <v>8.7829711838006226</v>
      </c>
      <c r="BA292" s="109">
        <f t="shared" si="323"/>
        <v>13.757440860215054</v>
      </c>
      <c r="BB292" s="109"/>
      <c r="BC292" s="109"/>
      <c r="BD292" s="109"/>
      <c r="BE292" s="109">
        <f t="shared" ref="BE292:BG292" si="324">AVERAGE(BE29,BE50,BE71)</f>
        <v>6.2704914578869477</v>
      </c>
      <c r="BF292" s="109">
        <f t="shared" si="324"/>
        <v>5.0513354647721043</v>
      </c>
      <c r="BG292" s="109">
        <f t="shared" si="324"/>
        <v>8.9699677519452976</v>
      </c>
      <c r="BH292" s="109">
        <f t="shared" si="321"/>
        <v>6.3214814160952706</v>
      </c>
      <c r="BI292" s="109">
        <f t="shared" si="321"/>
        <v>7.22</v>
      </c>
      <c r="BJ292" s="109">
        <f t="shared" si="321"/>
        <v>7.5166666666666666</v>
      </c>
      <c r="BK292" s="109">
        <f t="shared" si="321"/>
        <v>9.3333333333333339</v>
      </c>
      <c r="BL292" s="109">
        <f t="shared" si="321"/>
        <v>10.99</v>
      </c>
      <c r="BM292" s="109">
        <f t="shared" si="321"/>
        <v>11.111666666666665</v>
      </c>
      <c r="BN292" s="109">
        <f t="shared" si="321"/>
        <v>11.36232309867559</v>
      </c>
      <c r="BO292" s="109">
        <f t="shared" si="321"/>
        <v>12.70200256960443</v>
      </c>
      <c r="BP292" s="109">
        <f t="shared" si="321"/>
        <v>11.291224523131115</v>
      </c>
      <c r="BQ292" s="109">
        <f t="shared" si="321"/>
        <v>12.906666666666666</v>
      </c>
      <c r="BR292" s="109">
        <f t="shared" si="321"/>
        <v>12.163333333333334</v>
      </c>
      <c r="BS292" s="109">
        <f t="shared" si="321"/>
        <v>12.796666666666667</v>
      </c>
      <c r="BT292" s="109">
        <f t="shared" si="321"/>
        <v>13.193333333333333</v>
      </c>
      <c r="BU292" s="109">
        <f t="shared" ref="BU292:CZ292" si="325">AVERAGE(BU29,BU50,BU71)</f>
        <v>12.646666666666667</v>
      </c>
      <c r="BV292" s="109">
        <f t="shared" si="325"/>
        <v>14.04</v>
      </c>
      <c r="BW292" s="109">
        <f t="shared" si="325"/>
        <v>12.363333333333335</v>
      </c>
      <c r="BX292" s="109">
        <f t="shared" si="325"/>
        <v>4.5204166666666667</v>
      </c>
      <c r="BY292" s="109">
        <f t="shared" si="325"/>
        <v>0.92408328050952326</v>
      </c>
      <c r="BZ292" s="109">
        <f t="shared" si="325"/>
        <v>0.69236559139785925</v>
      </c>
      <c r="CA292" s="109">
        <f t="shared" si="325"/>
        <v>10.173333333333332</v>
      </c>
      <c r="CB292" s="109">
        <f t="shared" si="325"/>
        <v>10.963333333333333</v>
      </c>
      <c r="CC292" s="109">
        <f t="shared" si="325"/>
        <v>11.25</v>
      </c>
      <c r="CD292" s="109">
        <f t="shared" ref="CD292:CF292" si="326">AVERAGE(CD29,CD50,CD71)</f>
        <v>12.543333333333331</v>
      </c>
      <c r="CE292" s="109">
        <f t="shared" si="326"/>
        <v>15.836413218683225</v>
      </c>
      <c r="CF292" s="109">
        <f t="shared" si="326"/>
        <v>0.66801728452899212</v>
      </c>
      <c r="CG292" s="109" t="e">
        <f t="shared" si="325"/>
        <v>#DIV/0!</v>
      </c>
      <c r="CH292" s="109">
        <f t="shared" si="325"/>
        <v>58.330000000000005</v>
      </c>
      <c r="CI292" s="109" t="e">
        <f t="shared" si="325"/>
        <v>#DIV/0!</v>
      </c>
      <c r="CJ292" s="109">
        <f t="shared" si="325"/>
        <v>5.0233333333333334</v>
      </c>
      <c r="CK292" s="109">
        <f t="shared" si="325"/>
        <v>3.2859353748050175</v>
      </c>
      <c r="CL292" s="109">
        <f t="shared" si="325"/>
        <v>1.2201278216656952</v>
      </c>
      <c r="CM292" s="109">
        <f t="shared" ref="CM292" si="327">AVERAGE(CM29,CM50,CM71)</f>
        <v>24.424578547047194</v>
      </c>
      <c r="CN292" s="109">
        <f t="shared" si="325"/>
        <v>32.285492187017802</v>
      </c>
      <c r="CO292" s="109">
        <f t="shared" si="325"/>
        <v>7.0596998420221171</v>
      </c>
      <c r="CP292" s="109">
        <f t="shared" si="325"/>
        <v>6.8033333333333337</v>
      </c>
      <c r="CQ292" s="109">
        <f t="shared" si="325"/>
        <v>5.1682627578718785</v>
      </c>
      <c r="CR292" s="109">
        <f t="shared" si="325"/>
        <v>2.5933333333333333</v>
      </c>
      <c r="CS292" s="109">
        <f t="shared" si="325"/>
        <v>0.36987557977036928</v>
      </c>
      <c r="CT292" s="109">
        <f t="shared" si="325"/>
        <v>0.38999999999999996</v>
      </c>
      <c r="CU292" s="109">
        <f t="shared" si="325"/>
        <v>0.86615000942330067</v>
      </c>
      <c r="CV292" s="109">
        <f t="shared" si="325"/>
        <v>0.41330039627399517</v>
      </c>
      <c r="CW292" s="109">
        <f t="shared" si="325"/>
        <v>0.69666666666666666</v>
      </c>
      <c r="CX292" s="109">
        <f t="shared" si="325"/>
        <v>0.52207282913165454</v>
      </c>
      <c r="CY292" s="109">
        <f t="shared" si="325"/>
        <v>0.92795241037004594</v>
      </c>
      <c r="CZ292" s="109">
        <f t="shared" si="325"/>
        <v>1.360308394412975</v>
      </c>
      <c r="DA292" s="109">
        <f t="shared" ref="DA292:DN292" si="328">AVERAGE(DA29,DA50,DA71)</f>
        <v>1.2955555555555556</v>
      </c>
      <c r="DB292" s="109">
        <f t="shared" si="328"/>
        <v>16.305634645707467</v>
      </c>
      <c r="DC292" s="109">
        <f t="shared" si="328"/>
        <v>1.9428019847737439</v>
      </c>
      <c r="DD292" s="109">
        <f t="shared" si="328"/>
        <v>8.1607241129151298</v>
      </c>
      <c r="DE292" s="109">
        <f t="shared" si="328"/>
        <v>2.656613658218959</v>
      </c>
      <c r="DF292" s="109">
        <f t="shared" si="328"/>
        <v>9.4444154969224119</v>
      </c>
      <c r="DG292" s="109">
        <f t="shared" si="328"/>
        <v>6.1010540467868992</v>
      </c>
      <c r="DH292" s="109">
        <f t="shared" si="328"/>
        <v>4.0410594245763605</v>
      </c>
      <c r="DI292" s="109">
        <f t="shared" si="328"/>
        <v>20.023333333333319</v>
      </c>
      <c r="DJ292" s="109">
        <f t="shared" si="328"/>
        <v>7.8769230769230703</v>
      </c>
      <c r="DK292" s="109">
        <f t="shared" si="328"/>
        <v>10.174161657883483</v>
      </c>
      <c r="DL292" s="109">
        <f t="shared" si="328"/>
        <v>1.6250199978551294</v>
      </c>
      <c r="DM292" s="109">
        <f t="shared" si="328"/>
        <v>10.703824101691817</v>
      </c>
      <c r="DN292" s="109">
        <f t="shared" si="328"/>
        <v>53.942897943639053</v>
      </c>
    </row>
    <row r="293" spans="1:118" s="83" customFormat="1">
      <c r="C293" s="127">
        <f t="shared" si="157"/>
        <v>91.2</v>
      </c>
      <c r="D293" s="113">
        <f t="shared" si="157"/>
        <v>2.4670000000000001</v>
      </c>
      <c r="E293" s="111">
        <v>2009</v>
      </c>
      <c r="F293" s="109">
        <f t="shared" ref="F293:AK293" si="329">AVERAGE(F30,F51,F72)</f>
        <v>98.372916036466748</v>
      </c>
      <c r="G293" s="109">
        <f t="shared" si="329"/>
        <v>96.804647785039933</v>
      </c>
      <c r="H293" s="109">
        <f t="shared" si="329"/>
        <v>2.4626666666666668</v>
      </c>
      <c r="I293" s="109">
        <f t="shared" si="329"/>
        <v>20.033333333333335</v>
      </c>
      <c r="J293" s="109">
        <f t="shared" si="329"/>
        <v>19.866666666666671</v>
      </c>
      <c r="K293" s="109">
        <f t="shared" si="329"/>
        <v>21.666666666666668</v>
      </c>
      <c r="L293" s="109">
        <f t="shared" si="329"/>
        <v>22.083333333333332</v>
      </c>
      <c r="M293" s="109">
        <f t="shared" si="329"/>
        <v>20.566666666666666</v>
      </c>
      <c r="N293" s="109">
        <f t="shared" si="329"/>
        <v>34</v>
      </c>
      <c r="O293" s="109">
        <f t="shared" si="329"/>
        <v>28.47</v>
      </c>
      <c r="P293" s="109">
        <f t="shared" si="329"/>
        <v>22.133333333333336</v>
      </c>
      <c r="Q293" s="109">
        <f t="shared" si="329"/>
        <v>56.666666666666664</v>
      </c>
      <c r="R293" s="109">
        <f t="shared" si="329"/>
        <v>29</v>
      </c>
      <c r="S293" s="109">
        <f t="shared" si="329"/>
        <v>26.42</v>
      </c>
      <c r="T293" s="109">
        <f t="shared" si="329"/>
        <v>19.566666666666666</v>
      </c>
      <c r="U293" s="109">
        <f t="shared" si="329"/>
        <v>27.333333333333332</v>
      </c>
      <c r="V293" s="109">
        <f t="shared" si="329"/>
        <v>26.786666666666662</v>
      </c>
      <c r="W293" s="109">
        <f t="shared" si="329"/>
        <v>27.400000000000002</v>
      </c>
      <c r="X293" s="109">
        <f t="shared" si="329"/>
        <v>1900</v>
      </c>
      <c r="Y293" s="109">
        <f t="shared" si="329"/>
        <v>20.966666666666669</v>
      </c>
      <c r="Z293" s="109">
        <f t="shared" si="329"/>
        <v>15.333333333333334</v>
      </c>
      <c r="AA293" s="109">
        <f t="shared" si="329"/>
        <v>2.4</v>
      </c>
      <c r="AB293" s="109">
        <f t="shared" si="329"/>
        <v>19.366666666666667</v>
      </c>
      <c r="AC293" s="109">
        <f t="shared" si="329"/>
        <v>13.333333333333334</v>
      </c>
      <c r="AD293" s="109">
        <f t="shared" si="329"/>
        <v>2.1</v>
      </c>
      <c r="AE293" s="109">
        <f t="shared" si="329"/>
        <v>17.433333333333334</v>
      </c>
      <c r="AF293" s="109">
        <f t="shared" si="329"/>
        <v>18.666666666666668</v>
      </c>
      <c r="AG293" s="109">
        <f t="shared" si="329"/>
        <v>2</v>
      </c>
      <c r="AH293" s="109">
        <f t="shared" si="329"/>
        <v>17.3</v>
      </c>
      <c r="AI293" s="109">
        <f t="shared" si="329"/>
        <v>18.333333333333332</v>
      </c>
      <c r="AJ293" s="109">
        <f t="shared" si="329"/>
        <v>1.3333333333333333</v>
      </c>
      <c r="AK293" s="109">
        <f t="shared" si="329"/>
        <v>35</v>
      </c>
      <c r="AL293" s="109">
        <f t="shared" ref="AL293:BT293" si="330">AVERAGE(AL30,AL51,AL72)</f>
        <v>17</v>
      </c>
      <c r="AM293" s="109">
        <f t="shared" si="330"/>
        <v>0.3</v>
      </c>
      <c r="AN293" s="109">
        <f t="shared" si="330"/>
        <v>8.6999999999999993</v>
      </c>
      <c r="AO293" s="109">
        <f t="shared" si="330"/>
        <v>9.25</v>
      </c>
      <c r="AP293" s="109">
        <f t="shared" si="330"/>
        <v>4.623333333333334</v>
      </c>
      <c r="AQ293" s="109">
        <f t="shared" si="330"/>
        <v>4.6133333333333333</v>
      </c>
      <c r="AR293" s="109">
        <f t="shared" si="330"/>
        <v>9.8153333333333332</v>
      </c>
      <c r="AS293" s="109">
        <f t="shared" si="330"/>
        <v>4.91</v>
      </c>
      <c r="AT293" s="109">
        <f t="shared" si="330"/>
        <v>6.0066666666666668</v>
      </c>
      <c r="AU293" s="109">
        <f t="shared" si="330"/>
        <v>4.6366666666666667</v>
      </c>
      <c r="AV293" s="109">
        <f t="shared" si="330"/>
        <v>5.5233333333333334</v>
      </c>
      <c r="AW293" s="109">
        <f t="shared" ref="AW293" si="331">AVERAGE(AW30,AW51,AW72)</f>
        <v>7.9666666666666659</v>
      </c>
      <c r="AX293" s="109">
        <f t="shared" si="330"/>
        <v>4.9707104209486879</v>
      </c>
      <c r="AY293" s="109">
        <f t="shared" ref="AY293:BA293" si="332">AVERAGE(AY30,AY51,AY72)</f>
        <v>8.57</v>
      </c>
      <c r="AZ293" s="109">
        <f t="shared" si="332"/>
        <v>8.4885942367601235</v>
      </c>
      <c r="BA293" s="109">
        <f t="shared" si="332"/>
        <v>13.378720430107528</v>
      </c>
      <c r="BB293" s="109"/>
      <c r="BC293" s="109"/>
      <c r="BD293" s="109"/>
      <c r="BE293" s="109">
        <f t="shared" ref="BE293:BG293" si="333">AVERAGE(BE30,BE51,BE72)</f>
        <v>6.2704914578869477</v>
      </c>
      <c r="BF293" s="109">
        <f t="shared" si="333"/>
        <v>5.0513354647721052</v>
      </c>
      <c r="BG293" s="109">
        <f t="shared" si="333"/>
        <v>8.9699677519452976</v>
      </c>
      <c r="BH293" s="109">
        <f t="shared" si="330"/>
        <v>6.75</v>
      </c>
      <c r="BI293" s="109">
        <f t="shared" si="330"/>
        <v>8.0333333333333332</v>
      </c>
      <c r="BJ293" s="109">
        <f t="shared" si="330"/>
        <v>7.1499999999999995</v>
      </c>
      <c r="BK293" s="109">
        <f t="shared" si="330"/>
        <v>10.296666666666667</v>
      </c>
      <c r="BL293" s="109">
        <f t="shared" si="330"/>
        <v>12.049999999999999</v>
      </c>
      <c r="BM293" s="109">
        <f t="shared" si="330"/>
        <v>11.950000000000001</v>
      </c>
      <c r="BN293" s="109">
        <f t="shared" si="330"/>
        <v>12.272464619735118</v>
      </c>
      <c r="BO293" s="109">
        <f t="shared" si="330"/>
        <v>13.016001284802215</v>
      </c>
      <c r="BP293" s="109">
        <f t="shared" si="330"/>
        <v>11.458244904626222</v>
      </c>
      <c r="BQ293" s="109">
        <f t="shared" si="330"/>
        <v>12.633333333333333</v>
      </c>
      <c r="BR293" s="109">
        <f t="shared" si="330"/>
        <v>12.666666666666666</v>
      </c>
      <c r="BS293" s="109">
        <f t="shared" si="330"/>
        <v>12.993333333333334</v>
      </c>
      <c r="BT293" s="109">
        <f t="shared" si="330"/>
        <v>13.426666666666668</v>
      </c>
      <c r="BU293" s="109">
        <f t="shared" ref="BU293:CZ293" si="334">AVERAGE(BU30,BU51,BU72)</f>
        <v>12.346666666666666</v>
      </c>
      <c r="BV293" s="109">
        <f t="shared" si="334"/>
        <v>13.663333333333332</v>
      </c>
      <c r="BW293" s="109">
        <f t="shared" si="334"/>
        <v>12.986666666666666</v>
      </c>
      <c r="BX293" s="109">
        <f t="shared" si="334"/>
        <v>4.416666666666667</v>
      </c>
      <c r="BY293" s="109">
        <f t="shared" si="334"/>
        <v>0.97666666666666657</v>
      </c>
      <c r="BZ293" s="109">
        <f t="shared" si="334"/>
        <v>0.69236559139785925</v>
      </c>
      <c r="CA293" s="109">
        <f t="shared" si="334"/>
        <v>10.436666666666666</v>
      </c>
      <c r="CB293" s="109">
        <f t="shared" si="334"/>
        <v>10.863333333333335</v>
      </c>
      <c r="CC293" s="109">
        <f t="shared" si="334"/>
        <v>10.376666666666667</v>
      </c>
      <c r="CD293" s="109">
        <f t="shared" ref="CD293:CF293" si="335">AVERAGE(CD30,CD51,CD72)</f>
        <v>10.616666666666667</v>
      </c>
      <c r="CE293" s="109">
        <f t="shared" si="335"/>
        <v>16.04320660934161</v>
      </c>
      <c r="CF293" s="109">
        <f t="shared" si="335"/>
        <v>0.75400864226449604</v>
      </c>
      <c r="CG293" s="109" t="e">
        <f t="shared" si="334"/>
        <v>#DIV/0!</v>
      </c>
      <c r="CH293" s="109">
        <f t="shared" si="334"/>
        <v>58.165242945822854</v>
      </c>
      <c r="CI293" s="109" t="e">
        <f t="shared" si="334"/>
        <v>#DIV/0!</v>
      </c>
      <c r="CJ293" s="109">
        <f t="shared" si="334"/>
        <v>4.6926666666666668</v>
      </c>
      <c r="CK293" s="109">
        <f t="shared" si="334"/>
        <v>3.2859353748050162</v>
      </c>
      <c r="CL293" s="109">
        <f t="shared" si="334"/>
        <v>1.2201278216656952</v>
      </c>
      <c r="CM293" s="109">
        <f t="shared" ref="CM293" si="336">AVERAGE(CM30,CM51,CM72)</f>
        <v>23.148915709409437</v>
      </c>
      <c r="CN293" s="109">
        <f t="shared" si="334"/>
        <v>34.524333997017074</v>
      </c>
      <c r="CO293" s="109">
        <f t="shared" si="334"/>
        <v>6.6359399684044247</v>
      </c>
      <c r="CP293" s="109">
        <f t="shared" si="334"/>
        <v>6.6033333333333326</v>
      </c>
      <c r="CQ293" s="109">
        <f t="shared" si="334"/>
        <v>4.2096525515743757</v>
      </c>
      <c r="CR293" s="109">
        <f t="shared" si="334"/>
        <v>2.3566666666666665</v>
      </c>
      <c r="CS293" s="109">
        <f t="shared" si="334"/>
        <v>0.43493778988518467</v>
      </c>
      <c r="CT293" s="109">
        <f t="shared" si="334"/>
        <v>0.42599999999999999</v>
      </c>
      <c r="CU293" s="109">
        <f t="shared" si="334"/>
        <v>0.86615000942330056</v>
      </c>
      <c r="CV293" s="109">
        <f t="shared" si="334"/>
        <v>0.35466007925479909</v>
      </c>
      <c r="CW293" s="109">
        <f t="shared" si="334"/>
        <v>0.71333333333333337</v>
      </c>
      <c r="CX293" s="109">
        <f t="shared" si="334"/>
        <v>0.52207282913165454</v>
      </c>
      <c r="CY293" s="109">
        <f t="shared" si="334"/>
        <v>0.92795241037004617</v>
      </c>
      <c r="CZ293" s="109">
        <f t="shared" si="334"/>
        <v>1.360308394412975</v>
      </c>
      <c r="DA293" s="109">
        <f t="shared" ref="DA293:DN293" si="337">AVERAGE(DA30,DA51,DA72)</f>
        <v>1.2627777777777778</v>
      </c>
      <c r="DB293" s="109">
        <f t="shared" si="337"/>
        <v>16.305634645707467</v>
      </c>
      <c r="DC293" s="109">
        <f t="shared" si="337"/>
        <v>1.9428019847737439</v>
      </c>
      <c r="DD293" s="109">
        <f t="shared" si="337"/>
        <v>8.1607241129151298</v>
      </c>
      <c r="DE293" s="109">
        <f t="shared" si="337"/>
        <v>2.94</v>
      </c>
      <c r="DF293" s="109">
        <f t="shared" si="337"/>
        <v>9.8000000000000007</v>
      </c>
      <c r="DG293" s="109">
        <f t="shared" si="337"/>
        <v>6.1010540467868992</v>
      </c>
      <c r="DH293" s="109">
        <f t="shared" si="337"/>
        <v>4.0410594245763605</v>
      </c>
      <c r="DI293" s="109">
        <f t="shared" si="337"/>
        <v>20.023333333333319</v>
      </c>
      <c r="DJ293" s="109">
        <f t="shared" si="337"/>
        <v>7.8769230769230676</v>
      </c>
      <c r="DK293" s="109">
        <f t="shared" si="337"/>
        <v>10.174161657883481</v>
      </c>
      <c r="DL293" s="109">
        <f t="shared" si="337"/>
        <v>1.6250199978551301</v>
      </c>
      <c r="DM293" s="109">
        <f t="shared" si="337"/>
        <v>9.33</v>
      </c>
      <c r="DN293" s="109">
        <f t="shared" si="337"/>
        <v>53.942897943639046</v>
      </c>
    </row>
    <row r="294" spans="1:118" s="83" customFormat="1">
      <c r="C294" s="127">
        <f t="shared" si="157"/>
        <v>108.1</v>
      </c>
      <c r="D294" s="113">
        <f t="shared" si="157"/>
        <v>3.9220000000000002</v>
      </c>
      <c r="E294" s="111">
        <v>2013</v>
      </c>
      <c r="F294" s="109">
        <f t="shared" ref="F294:AK294" si="338">AVERAGE(F31,F52,F73)</f>
        <v>105.38268482732154</v>
      </c>
      <c r="G294" s="109">
        <f t="shared" si="338"/>
        <v>114.54248366013071</v>
      </c>
      <c r="H294" s="109">
        <f t="shared" si="338"/>
        <v>3.9103368333333335</v>
      </c>
      <c r="I294" s="109">
        <f t="shared" si="338"/>
        <v>23.033333333333331</v>
      </c>
      <c r="J294" s="109">
        <f t="shared" si="338"/>
        <v>22.766666666666666</v>
      </c>
      <c r="K294" s="109">
        <f t="shared" si="338"/>
        <v>21.666666666666668</v>
      </c>
      <c r="L294" s="109">
        <f t="shared" si="338"/>
        <v>24.540000000000003</v>
      </c>
      <c r="M294" s="109">
        <f t="shared" si="338"/>
        <v>22.599999999999998</v>
      </c>
      <c r="N294" s="109">
        <f t="shared" si="338"/>
        <v>31.333333333333332</v>
      </c>
      <c r="O294" s="109">
        <f t="shared" si="338"/>
        <v>29.646666666666665</v>
      </c>
      <c r="P294" s="109">
        <f t="shared" si="338"/>
        <v>23.633333333333336</v>
      </c>
      <c r="Q294" s="109">
        <f t="shared" si="338"/>
        <v>53.666666666666664</v>
      </c>
      <c r="R294" s="109">
        <f t="shared" si="338"/>
        <v>35.666666666666664</v>
      </c>
      <c r="S294" s="109">
        <f t="shared" si="338"/>
        <v>31.606666666666669</v>
      </c>
      <c r="T294" s="109">
        <f t="shared" si="338"/>
        <v>21.2</v>
      </c>
      <c r="U294" s="109">
        <f t="shared" si="338"/>
        <v>28.5</v>
      </c>
      <c r="V294" s="109">
        <f t="shared" si="338"/>
        <v>30.270666666666671</v>
      </c>
      <c r="W294" s="109">
        <f t="shared" si="338"/>
        <v>24.566666666666659</v>
      </c>
      <c r="X294" s="109">
        <f t="shared" si="338"/>
        <v>1700</v>
      </c>
      <c r="Y294" s="109">
        <f t="shared" si="338"/>
        <v>21.433333333333337</v>
      </c>
      <c r="Z294" s="109">
        <f t="shared" si="338"/>
        <v>15.666666666666666</v>
      </c>
      <c r="AA294" s="109">
        <f t="shared" si="338"/>
        <v>1.3333333333333333</v>
      </c>
      <c r="AB294" s="109">
        <f t="shared" si="338"/>
        <v>21.533333333333331</v>
      </c>
      <c r="AC294" s="109">
        <f t="shared" si="338"/>
        <v>15.666666666666666</v>
      </c>
      <c r="AD294" s="109">
        <f t="shared" si="338"/>
        <v>1.1666666666666667</v>
      </c>
      <c r="AE294" s="109">
        <f t="shared" si="338"/>
        <v>19.900000000000002</v>
      </c>
      <c r="AF294" s="109">
        <f t="shared" si="338"/>
        <v>18</v>
      </c>
      <c r="AG294" s="109">
        <f t="shared" si="338"/>
        <v>1.1333333333333335</v>
      </c>
      <c r="AH294" s="109">
        <f t="shared" si="338"/>
        <v>19.799999999999997</v>
      </c>
      <c r="AI294" s="109">
        <f t="shared" si="338"/>
        <v>17</v>
      </c>
      <c r="AJ294" s="109">
        <f t="shared" si="338"/>
        <v>0.79999999999999993</v>
      </c>
      <c r="AK294" s="109">
        <f t="shared" si="338"/>
        <v>42.1</v>
      </c>
      <c r="AL294" s="109">
        <f t="shared" ref="AL294:BT294" si="339">AVERAGE(AL31,AL52,AL73)</f>
        <v>16</v>
      </c>
      <c r="AM294" s="109">
        <f t="shared" si="339"/>
        <v>0.9</v>
      </c>
      <c r="AN294" s="109">
        <f t="shared" si="339"/>
        <v>10.663795086251961</v>
      </c>
      <c r="AO294" s="109">
        <f t="shared" si="339"/>
        <v>9.44</v>
      </c>
      <c r="AP294" s="109">
        <f t="shared" si="339"/>
        <v>5.2233333333333327</v>
      </c>
      <c r="AQ294" s="109">
        <f t="shared" si="339"/>
        <v>6.5100000000000007</v>
      </c>
      <c r="AR294" s="109">
        <f t="shared" si="339"/>
        <v>10.636666666666667</v>
      </c>
      <c r="AS294" s="109">
        <f t="shared" si="339"/>
        <v>5.0766666666666671</v>
      </c>
      <c r="AT294" s="109">
        <f t="shared" si="339"/>
        <v>7.53</v>
      </c>
      <c r="AU294" s="109">
        <f t="shared" si="339"/>
        <v>5.1733333333333329</v>
      </c>
      <c r="AV294" s="109">
        <f t="shared" si="339"/>
        <v>7.3266666666666671</v>
      </c>
      <c r="AW294" s="109">
        <f t="shared" ref="AW294" si="340">AVERAGE(AW31,AW52,AW73)</f>
        <v>11.453333333333333</v>
      </c>
      <c r="AX294" s="109">
        <f t="shared" si="339"/>
        <v>11.453333333333333</v>
      </c>
      <c r="AY294" s="109">
        <f t="shared" ref="AY294:BA294" si="341">AVERAGE(AY31,AY52,AY73)</f>
        <v>10.693333333333333</v>
      </c>
      <c r="AZ294" s="109">
        <f t="shared" si="341"/>
        <v>11.329999999999998</v>
      </c>
      <c r="BA294" s="109">
        <f t="shared" si="341"/>
        <v>12.38</v>
      </c>
      <c r="BB294" s="109"/>
      <c r="BC294" s="109"/>
      <c r="BD294" s="109"/>
      <c r="BE294" s="109">
        <f t="shared" ref="BE294:BG294" si="342">AVERAGE(BE31,BE52,BE73)</f>
        <v>9.4</v>
      </c>
      <c r="BF294" s="109">
        <f t="shared" si="342"/>
        <v>8.25</v>
      </c>
      <c r="BG294" s="109">
        <f t="shared" si="342"/>
        <v>14.13</v>
      </c>
      <c r="BH294" s="109">
        <f t="shared" si="339"/>
        <v>8</v>
      </c>
      <c r="BI294" s="109">
        <f t="shared" si="339"/>
        <v>8.75</v>
      </c>
      <c r="BJ294" s="109">
        <f t="shared" si="339"/>
        <v>8.9533333333333331</v>
      </c>
      <c r="BK294" s="109">
        <f t="shared" si="339"/>
        <v>12.846666666666666</v>
      </c>
      <c r="BL294" s="109">
        <f t="shared" si="339"/>
        <v>13.9</v>
      </c>
      <c r="BM294" s="109">
        <f t="shared" si="339"/>
        <v>14.863333333333332</v>
      </c>
      <c r="BN294" s="109">
        <f t="shared" si="339"/>
        <v>13.75</v>
      </c>
      <c r="BO294" s="109">
        <f t="shared" si="339"/>
        <v>16</v>
      </c>
      <c r="BP294" s="109">
        <f t="shared" si="339"/>
        <v>14.244999999999999</v>
      </c>
      <c r="BQ294" s="109">
        <f t="shared" si="339"/>
        <v>14.663333333333334</v>
      </c>
      <c r="BR294" s="109">
        <f t="shared" si="339"/>
        <v>15.086666666666668</v>
      </c>
      <c r="BS294" s="109">
        <f t="shared" si="339"/>
        <v>15.493333333333334</v>
      </c>
      <c r="BT294" s="109">
        <f t="shared" si="339"/>
        <v>15.316666666666668</v>
      </c>
      <c r="BU294" s="109">
        <f t="shared" ref="BU294:CZ294" si="343">AVERAGE(BU31,BU52,BU73)</f>
        <v>14.44</v>
      </c>
      <c r="BV294" s="109">
        <f t="shared" si="343"/>
        <v>15.623333333333335</v>
      </c>
      <c r="BW294" s="109">
        <f t="shared" si="343"/>
        <v>14.893333333333333</v>
      </c>
      <c r="BX294" s="109">
        <f t="shared" si="343"/>
        <v>5.0766666666666671</v>
      </c>
      <c r="BY294" s="109">
        <f t="shared" si="343"/>
        <v>1.1399999999999997</v>
      </c>
      <c r="BZ294" s="109">
        <f t="shared" si="343"/>
        <v>1.1700000000000002</v>
      </c>
      <c r="CA294" s="109">
        <f t="shared" si="343"/>
        <v>14.164999999999999</v>
      </c>
      <c r="CB294" s="109">
        <f t="shared" si="343"/>
        <v>12.903333333333334</v>
      </c>
      <c r="CC294" s="109">
        <f t="shared" si="343"/>
        <v>14.593133557220355</v>
      </c>
      <c r="CD294" s="109">
        <f t="shared" ref="CD294:CF294" si="344">AVERAGE(CD31,CD52,CD73)</f>
        <v>13.293333333333335</v>
      </c>
      <c r="CE294" s="109">
        <f t="shared" si="344"/>
        <v>14.699999999999998</v>
      </c>
      <c r="CF294" s="109">
        <f t="shared" si="344"/>
        <v>0.83</v>
      </c>
      <c r="CG294" s="109" t="e">
        <f t="shared" si="343"/>
        <v>#DIV/0!</v>
      </c>
      <c r="CH294" s="109">
        <f t="shared" si="343"/>
        <v>68.823052840434428</v>
      </c>
      <c r="CI294" s="109" t="e">
        <f t="shared" si="343"/>
        <v>#DIV/0!</v>
      </c>
      <c r="CJ294" s="109">
        <f t="shared" si="343"/>
        <v>4.9233333333333329</v>
      </c>
      <c r="CK294" s="109">
        <f t="shared" si="343"/>
        <v>9.44</v>
      </c>
      <c r="CL294" s="109">
        <f t="shared" si="343"/>
        <v>1.84</v>
      </c>
      <c r="CM294" s="109">
        <f t="shared" ref="CM294" si="345">AVERAGE(CM31,CM52,CM73)</f>
        <v>22.34</v>
      </c>
      <c r="CN294" s="109">
        <f t="shared" si="343"/>
        <v>31.25</v>
      </c>
      <c r="CO294" s="109">
        <f t="shared" si="343"/>
        <v>9.4799999999999986</v>
      </c>
      <c r="CP294" s="109">
        <f t="shared" si="343"/>
        <v>7.836666666666666</v>
      </c>
      <c r="CQ294" s="109">
        <f t="shared" si="343"/>
        <v>4.7833333333333341</v>
      </c>
      <c r="CR294" s="109">
        <f t="shared" si="343"/>
        <v>2.706666666666667</v>
      </c>
      <c r="CS294" s="109">
        <f t="shared" si="343"/>
        <v>0.36999999999999994</v>
      </c>
      <c r="CT294" s="109">
        <f t="shared" si="343"/>
        <v>0.38000000000000006</v>
      </c>
      <c r="CU294" s="109">
        <f t="shared" si="343"/>
        <v>0.69</v>
      </c>
      <c r="CV294" s="109">
        <f t="shared" si="343"/>
        <v>0.33</v>
      </c>
      <c r="CW294" s="109">
        <f t="shared" si="343"/>
        <v>0.72000000000000008</v>
      </c>
      <c r="CX294" s="109">
        <f t="shared" si="343"/>
        <v>0.69</v>
      </c>
      <c r="CY294" s="109">
        <f t="shared" si="343"/>
        <v>1.17</v>
      </c>
      <c r="CZ294" s="109">
        <f t="shared" si="343"/>
        <v>1.8468461538461536</v>
      </c>
      <c r="DA294" s="109">
        <f t="shared" ref="DA294:DN294" si="346">AVERAGE(DA31,DA52,DA73)</f>
        <v>1.49</v>
      </c>
      <c r="DB294" s="109">
        <f t="shared" si="346"/>
        <v>16.305634645707467</v>
      </c>
      <c r="DC294" s="109">
        <f t="shared" si="346"/>
        <v>1.9428019847737439</v>
      </c>
      <c r="DD294" s="109">
        <f t="shared" si="346"/>
        <v>8.1607241129151298</v>
      </c>
      <c r="DE294" s="109">
        <f t="shared" si="346"/>
        <v>2.94</v>
      </c>
      <c r="DF294" s="109">
        <f t="shared" si="346"/>
        <v>9.8000000000000007</v>
      </c>
      <c r="DG294" s="109">
        <f t="shared" si="346"/>
        <v>6.1010540467868992</v>
      </c>
      <c r="DH294" s="109">
        <f t="shared" si="346"/>
        <v>4.0410594245763605</v>
      </c>
      <c r="DI294" s="109">
        <f t="shared" si="346"/>
        <v>32.85</v>
      </c>
      <c r="DJ294" s="109">
        <f t="shared" si="346"/>
        <v>6.5999999999999988</v>
      </c>
      <c r="DK294" s="109">
        <f t="shared" si="346"/>
        <v>19</v>
      </c>
      <c r="DL294" s="109">
        <f t="shared" si="346"/>
        <v>2.1</v>
      </c>
      <c r="DM294" s="109">
        <f t="shared" si="346"/>
        <v>13.17</v>
      </c>
      <c r="DN294" s="109">
        <f t="shared" si="346"/>
        <v>70</v>
      </c>
    </row>
    <row r="295" spans="1:118">
      <c r="A295" t="s">
        <v>69</v>
      </c>
      <c r="C295" s="127">
        <f t="shared" si="157"/>
        <v>115.4</v>
      </c>
      <c r="D295" s="113">
        <f t="shared" si="157"/>
        <v>2.3039999999999998</v>
      </c>
      <c r="E295" s="67">
        <v>2016</v>
      </c>
      <c r="F295" s="80"/>
      <c r="G295" s="80"/>
      <c r="H295" s="80"/>
      <c r="I295" s="80">
        <v>23.3</v>
      </c>
      <c r="J295" s="80">
        <v>23.3</v>
      </c>
      <c r="K295" s="80">
        <v>21</v>
      </c>
      <c r="L295" s="80">
        <v>24.6</v>
      </c>
      <c r="M295" s="80">
        <v>22.8</v>
      </c>
      <c r="N295" s="80">
        <v>45</v>
      </c>
      <c r="O295" s="80">
        <v>27.4</v>
      </c>
      <c r="P295" s="80">
        <v>23.2</v>
      </c>
      <c r="Q295" s="80">
        <v>76</v>
      </c>
      <c r="R295" s="80"/>
      <c r="S295" s="80">
        <v>28</v>
      </c>
      <c r="T295" s="80">
        <v>24.2</v>
      </c>
      <c r="U295" s="80">
        <v>29</v>
      </c>
      <c r="V295" s="80">
        <v>40.909999999999997</v>
      </c>
      <c r="W295" s="80">
        <v>0</v>
      </c>
      <c r="X295" s="80">
        <v>0</v>
      </c>
      <c r="Y295" s="80">
        <v>22.1</v>
      </c>
      <c r="Z295" s="80"/>
      <c r="AA295" s="80"/>
      <c r="AB295" s="80">
        <v>22.2</v>
      </c>
      <c r="AC295" s="80"/>
      <c r="AD295" s="80"/>
      <c r="AE295" s="80">
        <v>17.100000000000001</v>
      </c>
      <c r="AF295" s="80"/>
      <c r="AG295" s="80"/>
      <c r="AH295" s="80">
        <v>22.4</v>
      </c>
      <c r="AI295" s="80"/>
      <c r="AJ295" s="80"/>
      <c r="AK295" s="80">
        <v>35.6</v>
      </c>
      <c r="AL295" s="80"/>
      <c r="AM295" s="80"/>
      <c r="AN295" s="80">
        <v>13.44</v>
      </c>
      <c r="AO295" s="80">
        <v>11.75</v>
      </c>
      <c r="AP295" s="80">
        <v>5.1100000000000003</v>
      </c>
      <c r="AQ295" s="80">
        <v>5.73</v>
      </c>
      <c r="AR295" s="80">
        <v>14.7</v>
      </c>
      <c r="AS295" s="80">
        <v>5.47</v>
      </c>
      <c r="AT295" s="80">
        <v>7.23</v>
      </c>
      <c r="AU295" s="80">
        <v>5.49</v>
      </c>
      <c r="AV295" s="80">
        <v>7.36</v>
      </c>
      <c r="AW295" s="80">
        <v>12.4</v>
      </c>
      <c r="AX295" s="80">
        <v>12.4</v>
      </c>
      <c r="AY295" s="80">
        <v>12.6</v>
      </c>
      <c r="AZ295" s="80">
        <v>12.88</v>
      </c>
      <c r="BA295" s="80">
        <v>13.5</v>
      </c>
      <c r="BB295" s="80">
        <v>17.399999999999999</v>
      </c>
      <c r="BC295" s="80">
        <v>14.3</v>
      </c>
      <c r="BD295" s="80">
        <v>16.05</v>
      </c>
      <c r="BE295" s="80">
        <v>8.33</v>
      </c>
      <c r="BF295" s="80">
        <v>8.3000000000000007</v>
      </c>
      <c r="BG295" s="80">
        <v>17.5</v>
      </c>
      <c r="BH295" s="80"/>
      <c r="BI295" s="80">
        <v>12.3</v>
      </c>
      <c r="BJ295" s="80">
        <v>11.1</v>
      </c>
      <c r="BK295" s="80">
        <v>13.4</v>
      </c>
      <c r="BL295" s="80">
        <v>17.5</v>
      </c>
      <c r="BM295" s="80">
        <v>17.399999999999999</v>
      </c>
      <c r="BN295" s="80">
        <v>18</v>
      </c>
      <c r="BO295" s="80">
        <v>13.3</v>
      </c>
      <c r="BP295" s="80">
        <v>15.9</v>
      </c>
      <c r="BQ295" s="80">
        <v>16.100000000000001</v>
      </c>
      <c r="BR295" s="80">
        <v>16.899999999999999</v>
      </c>
      <c r="BS295" s="80">
        <v>17.399999999999999</v>
      </c>
      <c r="BT295" s="80">
        <v>16.5</v>
      </c>
      <c r="BU295" s="80">
        <v>15</v>
      </c>
      <c r="BV295" s="80">
        <v>15.13</v>
      </c>
      <c r="BW295" s="80">
        <v>15.33</v>
      </c>
      <c r="BX295" s="80">
        <v>4.6500000000000004</v>
      </c>
      <c r="BY295" s="80">
        <v>0.91</v>
      </c>
      <c r="BZ295" s="80">
        <v>0.93</v>
      </c>
      <c r="CA295" s="80">
        <v>12.38</v>
      </c>
      <c r="CB295" s="80">
        <v>11.78</v>
      </c>
      <c r="CC295" s="80">
        <v>15</v>
      </c>
      <c r="CD295" s="80">
        <v>14</v>
      </c>
      <c r="CE295" s="80">
        <v>14.38</v>
      </c>
      <c r="CF295" s="80">
        <v>0.93</v>
      </c>
      <c r="CG295" s="80"/>
      <c r="CH295" s="80"/>
      <c r="CI295" s="80"/>
      <c r="CJ295" s="80">
        <v>4.5999999999999996</v>
      </c>
      <c r="CK295" s="80">
        <v>11.43</v>
      </c>
      <c r="CL295" s="80"/>
      <c r="CM295" s="80">
        <v>23.96</v>
      </c>
      <c r="CN295" s="80"/>
      <c r="CO295" s="80"/>
      <c r="CP295" s="80">
        <v>9.0299999999999994</v>
      </c>
      <c r="CQ295" s="80"/>
      <c r="CR295" s="80"/>
      <c r="CS295" s="80"/>
      <c r="CT295" s="80"/>
      <c r="CU295" s="80"/>
      <c r="CV295" s="80"/>
      <c r="CW295" s="80"/>
      <c r="CX295" s="80"/>
      <c r="CY295" s="80"/>
      <c r="CZ295" s="80"/>
      <c r="DA295" s="80"/>
      <c r="DB295" s="80"/>
      <c r="DC295" s="80"/>
      <c r="DD295" s="80"/>
      <c r="DE295" s="80"/>
      <c r="DF295" s="80"/>
      <c r="DG295" s="80"/>
      <c r="DH295" s="80"/>
      <c r="DI295" s="80"/>
      <c r="DJ295" s="80"/>
      <c r="DK295" s="80"/>
      <c r="DL295" s="80"/>
      <c r="DM295" s="80">
        <v>10.27</v>
      </c>
      <c r="DN295" s="80">
        <v>63.68</v>
      </c>
    </row>
    <row r="296" spans="1:118">
      <c r="C296" s="81"/>
      <c r="D296" s="126"/>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c r="AI296" s="79"/>
      <c r="AJ296" s="79"/>
      <c r="AK296" s="79"/>
      <c r="AL296" s="79"/>
      <c r="AM296" s="79"/>
      <c r="AN296" s="79"/>
      <c r="AO296" s="79"/>
      <c r="AP296" s="79"/>
      <c r="AQ296" s="79"/>
      <c r="AR296" s="79"/>
      <c r="AS296" s="79"/>
      <c r="AT296" s="79"/>
      <c r="AU296" s="79"/>
      <c r="AV296" s="79"/>
      <c r="AW296" s="79"/>
      <c r="AX296" s="79"/>
      <c r="AY296" s="80"/>
      <c r="AZ296" s="79"/>
      <c r="BA296" s="80"/>
      <c r="BB296" s="80"/>
      <c r="BC296" s="80"/>
      <c r="BD296" s="80"/>
      <c r="BE296" s="80"/>
      <c r="BF296" s="80"/>
      <c r="BG296" s="80"/>
      <c r="BH296" s="79"/>
      <c r="BI296" s="79"/>
      <c r="BJ296" s="79"/>
      <c r="BK296" s="79"/>
      <c r="BL296" s="79"/>
      <c r="BM296" s="79"/>
      <c r="BN296" s="79"/>
      <c r="BO296" s="79"/>
      <c r="BP296" s="79"/>
      <c r="BQ296" s="79"/>
      <c r="BR296" s="79"/>
      <c r="BS296" s="79"/>
      <c r="BT296" s="79"/>
      <c r="BU296" s="79"/>
      <c r="BV296" s="79"/>
      <c r="BW296" s="79"/>
      <c r="BX296" s="79"/>
      <c r="BY296" s="79"/>
      <c r="BZ296" s="79"/>
      <c r="CA296" s="79"/>
      <c r="CB296" s="79"/>
      <c r="CC296" s="79"/>
      <c r="CD296" s="80"/>
      <c r="CE296" s="79"/>
      <c r="CF296" s="80"/>
      <c r="CG296" s="79"/>
      <c r="CH296" s="79"/>
      <c r="CI296" s="79"/>
      <c r="CJ296" s="79"/>
      <c r="CK296" s="79"/>
      <c r="CL296" s="79"/>
      <c r="CM296" s="80"/>
      <c r="CN296" s="79"/>
      <c r="CO296" s="79"/>
      <c r="CP296" s="79"/>
      <c r="CQ296" s="79"/>
      <c r="CR296" s="79"/>
      <c r="CS296" s="79"/>
      <c r="CT296" s="79"/>
      <c r="CU296" s="79"/>
      <c r="CV296" s="79"/>
      <c r="CW296" s="79"/>
      <c r="CX296" s="79"/>
      <c r="CY296" s="79"/>
      <c r="CZ296" s="79"/>
      <c r="DA296" s="79"/>
      <c r="DB296" s="79"/>
      <c r="DC296" s="79"/>
      <c r="DD296" s="79"/>
      <c r="DE296" s="79"/>
      <c r="DF296" s="79"/>
      <c r="DG296" s="79"/>
      <c r="DH296" s="79"/>
      <c r="DI296" s="79"/>
      <c r="DJ296" s="79"/>
      <c r="DK296" s="79"/>
      <c r="DL296" s="79"/>
      <c r="DM296" s="79"/>
      <c r="DN296" s="79"/>
    </row>
    <row r="297" spans="1:118">
      <c r="C297" s="81"/>
      <c r="D297" s="126"/>
      <c r="F297" s="79"/>
      <c r="G297" s="128" t="s">
        <v>255</v>
      </c>
      <c r="H297" s="83" t="s">
        <v>217</v>
      </c>
      <c r="I297" s="113">
        <f>INDEX(LINEST(I274:I295, $C$226:$E$247, TRUE, TRUE), 1, 4)</f>
        <v>968.30732470467171</v>
      </c>
      <c r="J297" s="113">
        <f t="shared" ref="J297" si="347">INDEX(LINEST(J274:J295, $C$226:$E$247, TRUE, TRUE), 1, 4)</f>
        <v>761.5241921861807</v>
      </c>
      <c r="K297" s="113"/>
      <c r="L297" s="113">
        <f t="shared" ref="L297:M297" si="348">INDEX(LINEST(L274:L295, $C$226:$E$247, TRUE, TRUE), 1, 4)</f>
        <v>982.93734876674989</v>
      </c>
      <c r="M297" s="113">
        <f t="shared" si="348"/>
        <v>837.63082122183903</v>
      </c>
      <c r="N297" s="113"/>
      <c r="O297" s="113">
        <f t="shared" ref="O297:P297" si="349">INDEX(LINEST(O274:O295, $C$226:$E$247, TRUE, TRUE), 1, 4)</f>
        <v>1565.1852731819977</v>
      </c>
      <c r="P297" s="113">
        <f t="shared" si="349"/>
        <v>1079.0572876467929</v>
      </c>
      <c r="Q297" s="113"/>
      <c r="R297" s="113"/>
      <c r="S297" s="113">
        <f t="shared" ref="S297:T297" si="350">INDEX(LINEST(S274:S295, $C$226:$E$247, TRUE, TRUE), 1, 4)</f>
        <v>910.66703016688712</v>
      </c>
      <c r="T297" s="113">
        <f t="shared" si="350"/>
        <v>938.94755473431042</v>
      </c>
      <c r="U297" s="113"/>
      <c r="V297" s="113">
        <f t="shared" ref="V297:W297" si="351">INDEX(LINEST(V274:V295, $C$226:$E$247, TRUE, TRUE), 1, 4)</f>
        <v>1442.2019044556935</v>
      </c>
      <c r="W297" s="113">
        <f t="shared" si="351"/>
        <v>-1524.453311898214</v>
      </c>
      <c r="X297" s="113"/>
      <c r="Y297" s="113">
        <f t="shared" ref="Y297" si="352">INDEX(LINEST(Y274:Y295, $C$226:$E$247, TRUE, TRUE), 1, 4)</f>
        <v>831.57291757476821</v>
      </c>
      <c r="Z297" s="113"/>
      <c r="AA297" s="113"/>
      <c r="AB297" s="113">
        <f t="shared" ref="AB297" si="353">INDEX(LINEST(AB274:AB295, $C$226:$E$247, TRUE, TRUE), 1, 4)</f>
        <v>771.31784981467183</v>
      </c>
      <c r="AC297" s="113"/>
      <c r="AD297" s="113"/>
      <c r="AE297" s="113">
        <f t="shared" ref="AE297" si="354">INDEX(LINEST(AE274:AE295, $C$226:$E$247, TRUE, TRUE), 1, 4)</f>
        <v>569.66718576195694</v>
      </c>
      <c r="AF297" s="113"/>
      <c r="AG297" s="113"/>
      <c r="AH297" s="113">
        <f t="shared" ref="AH297" si="355">INDEX(LINEST(AH274:AH295, $C$226:$E$247, TRUE, TRUE), 1, 4)</f>
        <v>668.04735710565922</v>
      </c>
      <c r="AI297" s="113"/>
      <c r="AJ297" s="113"/>
      <c r="AK297" s="113">
        <f t="shared" ref="AK297" si="356">INDEX(LINEST(AK274:AK295, $C$226:$E$247, TRUE, TRUE), 1, 4)</f>
        <v>-881.49756502713831</v>
      </c>
      <c r="AL297" s="113"/>
      <c r="AM297" s="113"/>
      <c r="AN297" s="113">
        <f t="shared" ref="AN297:BA297" si="357">INDEX(LINEST(AN274:AN295, $C$226:$E$247, TRUE, TRUE), 1, 4)</f>
        <v>-21.514013802450243</v>
      </c>
      <c r="AO297" s="113">
        <f t="shared" si="357"/>
        <v>161.10756131122082</v>
      </c>
      <c r="AP297" s="113">
        <f t="shared" si="357"/>
        <v>-9.9793678260388603</v>
      </c>
      <c r="AQ297" s="113">
        <f t="shared" si="357"/>
        <v>76.252834981759278</v>
      </c>
      <c r="AR297" s="113">
        <f t="shared" si="357"/>
        <v>647.22059316039997</v>
      </c>
      <c r="AS297" s="113">
        <f t="shared" si="357"/>
        <v>41.131758183711497</v>
      </c>
      <c r="AT297" s="113">
        <f t="shared" si="357"/>
        <v>305.90307989398309</v>
      </c>
      <c r="AU297" s="113">
        <f t="shared" si="357"/>
        <v>-4.6997848300434129</v>
      </c>
      <c r="AV297" s="113">
        <f t="shared" si="357"/>
        <v>255.8238248382475</v>
      </c>
      <c r="AW297" s="113">
        <f t="shared" si="357"/>
        <v>388.79695228024696</v>
      </c>
      <c r="AX297" s="113">
        <f t="shared" si="357"/>
        <v>840.66732074897527</v>
      </c>
      <c r="AY297" s="113">
        <f t="shared" si="357"/>
        <v>107.50884719689751</v>
      </c>
      <c r="AZ297" s="113">
        <f t="shared" si="357"/>
        <v>184.38156964577999</v>
      </c>
      <c r="BA297" s="113">
        <f t="shared" si="357"/>
        <v>-197.0085163911593</v>
      </c>
      <c r="BB297" s="113"/>
      <c r="BC297" s="113"/>
      <c r="BD297" s="113"/>
      <c r="BE297" s="113">
        <f t="shared" ref="BE297:BG297" si="358">INDEX(LINEST(BE274:BE295, $C$226:$E$247, TRUE, TRUE), 1, 4)</f>
        <v>-50.105605153298647</v>
      </c>
      <c r="BF297" s="113">
        <f t="shared" si="358"/>
        <v>111.46971209675932</v>
      </c>
      <c r="BG297" s="113">
        <f t="shared" si="358"/>
        <v>860.15847092850993</v>
      </c>
      <c r="BH297" s="113"/>
      <c r="BI297" s="113">
        <f t="shared" ref="BI297:CF297" si="359">INDEX(LINEST(BI274:BI295, $C$226:$E$247, TRUE, TRUE), 1, 4)</f>
        <v>59.805601918223161</v>
      </c>
      <c r="BJ297" s="113">
        <f t="shared" si="359"/>
        <v>337.30153010317582</v>
      </c>
      <c r="BK297" s="113">
        <f t="shared" si="359"/>
        <v>371.71969879926058</v>
      </c>
      <c r="BL297" s="113">
        <f t="shared" si="359"/>
        <v>329.19074619674359</v>
      </c>
      <c r="BM297" s="113">
        <f t="shared" si="359"/>
        <v>303.89779394089055</v>
      </c>
      <c r="BN297" s="113">
        <f t="shared" si="359"/>
        <v>60.13493480856441</v>
      </c>
      <c r="BO297" s="113">
        <f t="shared" si="359"/>
        <v>-146.0298941344293</v>
      </c>
      <c r="BP297" s="113">
        <f t="shared" si="359"/>
        <v>-360.20275639216118</v>
      </c>
      <c r="BQ297" s="113">
        <f t="shared" si="359"/>
        <v>-418.12152502849267</v>
      </c>
      <c r="BR297" s="113">
        <f t="shared" si="359"/>
        <v>43.843448628594999</v>
      </c>
      <c r="BS297" s="113">
        <f t="shared" si="359"/>
        <v>10.875768868735978</v>
      </c>
      <c r="BT297" s="113">
        <f t="shared" si="359"/>
        <v>-558.65146025099716</v>
      </c>
      <c r="BU297" s="113">
        <f t="shared" si="359"/>
        <v>98.388943452880625</v>
      </c>
      <c r="BV297" s="113">
        <f t="shared" si="359"/>
        <v>469.3540830550661</v>
      </c>
      <c r="BW297" s="113">
        <f t="shared" si="359"/>
        <v>88.032539233617442</v>
      </c>
      <c r="BX297" s="113">
        <f t="shared" si="359"/>
        <v>46.00641624398083</v>
      </c>
      <c r="BY297" s="113">
        <f t="shared" si="359"/>
        <v>15.783031465310643</v>
      </c>
      <c r="BZ297" s="113">
        <f t="shared" si="359"/>
        <v>-18.715318155137858</v>
      </c>
      <c r="CA297" s="113">
        <f t="shared" si="359"/>
        <v>301.60066381611023</v>
      </c>
      <c r="CB297" s="113">
        <f t="shared" si="359"/>
        <v>262.70865951058516</v>
      </c>
      <c r="CC297" s="113">
        <f t="shared" si="359"/>
        <v>542.38906037953188</v>
      </c>
      <c r="CD297" s="113">
        <f t="shared" si="359"/>
        <v>557.59127150711709</v>
      </c>
      <c r="CE297" s="113">
        <f t="shared" si="359"/>
        <v>-130.86428727665196</v>
      </c>
      <c r="CF297" s="113">
        <f t="shared" si="359"/>
        <v>1.3615566774843744</v>
      </c>
      <c r="CG297" s="113"/>
      <c r="CH297" s="113"/>
      <c r="CI297" s="113"/>
      <c r="CJ297" s="113">
        <f t="shared" ref="CJ297:CK297" si="360">INDEX(LINEST(CJ274:CJ295, $C$226:$E$247, TRUE, TRUE), 1, 4)</f>
        <v>73.342916943646898</v>
      </c>
      <c r="CK297" s="113">
        <f t="shared" si="360"/>
        <v>1134.8491565474567</v>
      </c>
      <c r="CL297" s="113"/>
      <c r="CM297" s="113">
        <f t="shared" ref="CM297" si="361">INDEX(LINEST(CM274:CM295, $C$226:$E$247, TRUE, TRUE), 1, 4)</f>
        <v>499.0407593849439</v>
      </c>
      <c r="CN297" s="113"/>
      <c r="CO297" s="113"/>
      <c r="CP297" s="113">
        <f t="shared" ref="CP297" si="362">INDEX(LINEST(CP274:CP295, $C$226:$E$247, TRUE, TRUE), 1, 4)</f>
        <v>222.78530244444073</v>
      </c>
      <c r="CQ297" s="113"/>
      <c r="CR297" s="113"/>
      <c r="CS297" s="113"/>
      <c r="CT297" s="113"/>
      <c r="CU297" s="113"/>
      <c r="CV297" s="113"/>
      <c r="CW297" s="113"/>
      <c r="CX297" s="113"/>
      <c r="CY297" s="113"/>
      <c r="CZ297" s="113"/>
      <c r="DA297" s="113"/>
      <c r="DB297" s="113"/>
      <c r="DC297" s="113"/>
      <c r="DD297" s="113"/>
      <c r="DE297" s="113"/>
      <c r="DF297" s="113"/>
      <c r="DG297" s="113"/>
      <c r="DH297" s="113"/>
      <c r="DI297" s="113"/>
      <c r="DJ297" s="113"/>
      <c r="DK297" s="113"/>
      <c r="DL297" s="113"/>
      <c r="DM297" s="113">
        <f t="shared" ref="DM297:DN297" si="363">INDEX(LINEST(DM274:DM295, $C$226:$E$247, TRUE, TRUE), 1, 4)</f>
        <v>-332.54455548716226</v>
      </c>
      <c r="DN297" s="113">
        <f t="shared" si="363"/>
        <v>-2148.8157787738915</v>
      </c>
    </row>
    <row r="298" spans="1:118">
      <c r="C298" s="81"/>
      <c r="D298" s="126"/>
      <c r="F298" s="79"/>
      <c r="G298" s="83"/>
      <c r="H298" s="83" t="s">
        <v>218</v>
      </c>
      <c r="I298" s="113">
        <f>INDEX(LINEST(I274:I295, $C$226:$E$247, TRUE, TRUE), 1, 3)</f>
        <v>0.30064006392298348</v>
      </c>
      <c r="J298" s="113">
        <f t="shared" ref="J298" si="364">INDEX(LINEST(J274:J295, $C$226:$E$247, TRUE, TRUE), 1, 3)</f>
        <v>0.27094716924046275</v>
      </c>
      <c r="K298" s="113"/>
      <c r="L298" s="113">
        <f t="shared" ref="L298:M298" si="365">INDEX(LINEST(L274:L295, $C$226:$E$247, TRUE, TRUE), 1, 3)</f>
        <v>0.31490300407363619</v>
      </c>
      <c r="M298" s="113">
        <f t="shared" si="365"/>
        <v>0.26899241138027624</v>
      </c>
      <c r="N298" s="113"/>
      <c r="O298" s="113">
        <f t="shared" ref="O298:P298" si="366">INDEX(LINEST(O274:O295, $C$226:$E$247, TRUE, TRUE), 1, 3)</f>
        <v>0.37737723236030862</v>
      </c>
      <c r="P298" s="113">
        <f t="shared" si="366"/>
        <v>0.28116467796061151</v>
      </c>
      <c r="Q298" s="113"/>
      <c r="R298" s="113"/>
      <c r="S298" s="113">
        <f t="shared" ref="S298:T298" si="367">INDEX(LINEST(S274:S295, $C$226:$E$247, TRUE, TRUE), 1, 3)</f>
        <v>0.24431937765705034</v>
      </c>
      <c r="T298" s="113">
        <f t="shared" si="367"/>
        <v>0.28955975215838342</v>
      </c>
      <c r="U298" s="113"/>
      <c r="V298" s="113">
        <f t="shared" ref="V298:W298" si="368">INDEX(LINEST(V274:V295, $C$226:$E$247, TRUE, TRUE), 1, 3)</f>
        <v>0.6103216577177345</v>
      </c>
      <c r="W298" s="113">
        <f t="shared" si="368"/>
        <v>-0.4739473386637747</v>
      </c>
      <c r="X298" s="113"/>
      <c r="Y298" s="113">
        <f t="shared" ref="Y298" si="369">INDEX(LINEST(Y274:Y295, $C$226:$E$247, TRUE, TRUE), 1, 3)</f>
        <v>0.2735044068047417</v>
      </c>
      <c r="Z298" s="113"/>
      <c r="AA298" s="113"/>
      <c r="AB298" s="113">
        <f t="shared" ref="AB298" si="370">INDEX(LINEST(AB274:AB295, $C$226:$E$247, TRUE, TRUE), 1, 3)</f>
        <v>0.2565846506071866</v>
      </c>
      <c r="AC298" s="113"/>
      <c r="AD298" s="113"/>
      <c r="AE298" s="113">
        <f t="shared" ref="AE298" si="371">INDEX(LINEST(AE274:AE295, $C$226:$E$247, TRUE, TRUE), 1, 3)</f>
        <v>0.15343388742113656</v>
      </c>
      <c r="AF298" s="113"/>
      <c r="AG298" s="113"/>
      <c r="AH298" s="113">
        <f t="shared" ref="AH298" si="372">INDEX(LINEST(AH274:AH295, $C$226:$E$247, TRUE, TRUE), 1, 3)</f>
        <v>0.26056614959790037</v>
      </c>
      <c r="AI298" s="113"/>
      <c r="AJ298" s="113"/>
      <c r="AK298" s="113">
        <f t="shared" ref="AK298" si="373">INDEX(LINEST(AK274:AK295, $C$226:$E$247, TRUE, TRUE), 1, 3)</f>
        <v>0.12783874410158222</v>
      </c>
      <c r="AL298" s="113"/>
      <c r="AM298" s="113"/>
      <c r="AN298" s="113">
        <f t="shared" ref="AN298:BA298" si="374">INDEX(LINEST(AN274:AN295, $C$226:$E$247, TRUE, TRUE), 1, 3)</f>
        <v>9.7830216831893801E-2</v>
      </c>
      <c r="AO298" s="113">
        <f t="shared" si="374"/>
        <v>0.12564058244019843</v>
      </c>
      <c r="AP298" s="113">
        <f t="shared" si="374"/>
        <v>2.2013441905163137E-2</v>
      </c>
      <c r="AQ298" s="113">
        <f t="shared" si="374"/>
        <v>4.3405336724243564E-2</v>
      </c>
      <c r="AR298" s="113">
        <f t="shared" si="374"/>
        <v>0.23236768656049595</v>
      </c>
      <c r="AS298" s="113">
        <f t="shared" si="374"/>
        <v>3.663428937628329E-2</v>
      </c>
      <c r="AT298" s="113">
        <f t="shared" si="374"/>
        <v>9.9660193781557299E-2</v>
      </c>
      <c r="AU298" s="113">
        <f t="shared" si="374"/>
        <v>2.8572230056331933E-2</v>
      </c>
      <c r="AV298" s="113">
        <f t="shared" si="374"/>
        <v>9.0628515404303833E-2</v>
      </c>
      <c r="AW298" s="113">
        <f t="shared" si="374"/>
        <v>0.17935822192581063</v>
      </c>
      <c r="AX298" s="113">
        <f t="shared" si="374"/>
        <v>0.25897850560714797</v>
      </c>
      <c r="AY298" s="113">
        <f t="shared" si="374"/>
        <v>0.11961927485772812</v>
      </c>
      <c r="AZ298" s="113">
        <f t="shared" si="374"/>
        <v>0.12986279803181727</v>
      </c>
      <c r="BA298" s="113">
        <f t="shared" si="374"/>
        <v>4.0933963680954484E-2</v>
      </c>
      <c r="BB298" s="113"/>
      <c r="BC298" s="113"/>
      <c r="BD298" s="113"/>
      <c r="BE298" s="113">
        <f t="shared" ref="BE298:BG298" si="375">INDEX(LINEST(BE274:BE295, $C$226:$E$247, TRUE, TRUE), 1, 3)</f>
        <v>4.652251567922381E-2</v>
      </c>
      <c r="BF298" s="113">
        <f t="shared" si="375"/>
        <v>8.3727097042792992E-2</v>
      </c>
      <c r="BG298" s="113">
        <f t="shared" si="375"/>
        <v>0.29733660638534493</v>
      </c>
      <c r="BH298" s="113"/>
      <c r="BI298" s="113">
        <f t="shared" ref="BI298:CF298" si="376">INDEX(LINEST(BI274:BI295, $C$226:$E$247, TRUE, TRUE), 1, 3)</f>
        <v>0.12078836989449887</v>
      </c>
      <c r="BJ298" s="113">
        <f t="shared" si="376"/>
        <v>0.14386945051243047</v>
      </c>
      <c r="BK298" s="113">
        <f t="shared" si="376"/>
        <v>0.18300816981005938</v>
      </c>
      <c r="BL298" s="113">
        <f t="shared" si="376"/>
        <v>0.22427873401375012</v>
      </c>
      <c r="BM298" s="113">
        <f t="shared" si="376"/>
        <v>0.2116419004375957</v>
      </c>
      <c r="BN298" s="113">
        <f t="shared" si="376"/>
        <v>0.17482534640055217</v>
      </c>
      <c r="BO298" s="113">
        <f t="shared" si="376"/>
        <v>5.4096683597384621E-2</v>
      </c>
      <c r="BP298" s="113">
        <f t="shared" si="376"/>
        <v>6.6591482538834179E-2</v>
      </c>
      <c r="BQ298" s="113">
        <f t="shared" si="376"/>
        <v>6.5222742572207212E-2</v>
      </c>
      <c r="BR298" s="113">
        <f t="shared" si="376"/>
        <v>0.15539355296452417</v>
      </c>
      <c r="BS298" s="113">
        <f t="shared" si="376"/>
        <v>0.14899738943732657</v>
      </c>
      <c r="BT298" s="113">
        <f t="shared" si="376"/>
        <v>4.0735293279535886E-2</v>
      </c>
      <c r="BU298" s="113">
        <f t="shared" si="376"/>
        <v>0.11727144999608605</v>
      </c>
      <c r="BV298" s="113">
        <f t="shared" si="376"/>
        <v>0.14145374785754153</v>
      </c>
      <c r="BW298" s="113">
        <f t="shared" si="376"/>
        <v>0.12311297395458207</v>
      </c>
      <c r="BX298" s="113">
        <f t="shared" si="376"/>
        <v>3.0818947078608036E-2</v>
      </c>
      <c r="BY298" s="113">
        <f t="shared" si="376"/>
        <v>9.0859220795701332E-3</v>
      </c>
      <c r="BZ298" s="113">
        <f t="shared" si="376"/>
        <v>3.7597517527428051E-3</v>
      </c>
      <c r="CA298" s="113">
        <f t="shared" si="376"/>
        <v>0.12850900713258792</v>
      </c>
      <c r="CB298" s="113">
        <f t="shared" si="376"/>
        <v>9.9899856389456837E-2</v>
      </c>
      <c r="CC298" s="113">
        <f t="shared" si="376"/>
        <v>0.19911700677124797</v>
      </c>
      <c r="CD298" s="113">
        <f t="shared" si="376"/>
        <v>0.15994020371372342</v>
      </c>
      <c r="CE298" s="113">
        <f t="shared" si="376"/>
        <v>-4.4268662864314634E-3</v>
      </c>
      <c r="CF298" s="113">
        <f t="shared" si="376"/>
        <v>9.1801147535684052E-3</v>
      </c>
      <c r="CG298" s="113"/>
      <c r="CH298" s="113"/>
      <c r="CI298" s="113"/>
      <c r="CJ298" s="113">
        <f t="shared" ref="CJ298:CK298" si="377">INDEX(LINEST(CJ274:CJ295, $C$226:$E$247, TRUE, TRUE), 1, 3)</f>
        <v>3.1302435151445346E-2</v>
      </c>
      <c r="CK298" s="113">
        <f t="shared" si="377"/>
        <v>0.30154670068439959</v>
      </c>
      <c r="CL298" s="113"/>
      <c r="CM298" s="113">
        <f t="shared" ref="CM298" si="378">INDEX(LINEST(CM274:CM295, $C$226:$E$247, TRUE, TRUE), 1, 3)</f>
        <v>0.17630860157298645</v>
      </c>
      <c r="CN298" s="113"/>
      <c r="CO298" s="113"/>
      <c r="CP298" s="113">
        <f t="shared" ref="CP298" si="379">INDEX(LINEST(CP274:CP295, $C$226:$E$247, TRUE, TRUE), 1, 3)</f>
        <v>0.1013681101849484</v>
      </c>
      <c r="CQ298" s="113"/>
      <c r="CR298" s="113"/>
      <c r="CS298" s="113"/>
      <c r="CT298" s="113"/>
      <c r="CU298" s="113"/>
      <c r="CV298" s="113"/>
      <c r="CW298" s="113"/>
      <c r="CX298" s="113"/>
      <c r="CY298" s="113"/>
      <c r="CZ298" s="113"/>
      <c r="DA298" s="113"/>
      <c r="DB298" s="113"/>
      <c r="DC298" s="113"/>
      <c r="DD298" s="113"/>
      <c r="DE298" s="113"/>
      <c r="DF298" s="113"/>
      <c r="DG298" s="113"/>
      <c r="DH298" s="113"/>
      <c r="DI298" s="113"/>
      <c r="DJ298" s="113"/>
      <c r="DK298" s="113"/>
      <c r="DL298" s="113"/>
      <c r="DM298" s="113">
        <f t="shared" ref="DM298:DN298" si="380">INDEX(LINEST(DM274:DM295, $C$226:$E$247, TRUE, TRUE), 1, 3)</f>
        <v>-1.5277452507548608E-2</v>
      </c>
      <c r="DN298" s="113">
        <f t="shared" si="380"/>
        <v>-2.0466972351216608E-2</v>
      </c>
    </row>
    <row r="299" spans="1:118">
      <c r="C299" s="81"/>
      <c r="D299" s="126"/>
      <c r="F299" s="79"/>
      <c r="G299" s="83"/>
      <c r="H299" s="83" t="s">
        <v>219</v>
      </c>
      <c r="I299" s="113">
        <f>INDEX(LINEST(I274:I295, $C$226:$E$247, TRUE, TRUE), 1, 2)</f>
        <v>0.81739644992810667</v>
      </c>
      <c r="J299" s="113">
        <f t="shared" ref="J299" si="381">INDEX(LINEST(J274:J295, $C$226:$E$247, TRUE, TRUE), 1, 2)</f>
        <v>0.64026776532244734</v>
      </c>
      <c r="K299" s="113"/>
      <c r="L299" s="113">
        <f t="shared" ref="L299:M299" si="382">INDEX(LINEST(L274:L295, $C$226:$E$247, TRUE, TRUE), 1, 2)</f>
        <v>0.99884591537823109</v>
      </c>
      <c r="M299" s="113">
        <f t="shared" si="382"/>
        <v>1.1624299651071945</v>
      </c>
      <c r="N299" s="113"/>
      <c r="O299" s="113">
        <f t="shared" ref="O299:P299" si="383">INDEX(LINEST(O274:O295, $C$226:$E$247, TRUE, TRUE), 1, 2)</f>
        <v>1.7723750028840466</v>
      </c>
      <c r="P299" s="113">
        <f t="shared" si="383"/>
        <v>1.8664981006951411</v>
      </c>
      <c r="Q299" s="113"/>
      <c r="R299" s="113"/>
      <c r="S299" s="113">
        <f t="shared" ref="S299:T299" si="384">INDEX(LINEST(S274:S295, $C$226:$E$247, TRUE, TRUE), 1, 2)</f>
        <v>2.2403311023824726</v>
      </c>
      <c r="T299" s="113">
        <f t="shared" si="384"/>
        <v>0.86580112668870968</v>
      </c>
      <c r="U299" s="113"/>
      <c r="V299" s="113">
        <f t="shared" ref="V299:W299" si="385">INDEX(LINEST(V274:V295, $C$226:$E$247, TRUE, TRUE), 1, 2)</f>
        <v>-2.6955968215020083</v>
      </c>
      <c r="W299" s="113">
        <f t="shared" si="385"/>
        <v>9.2425048746861194</v>
      </c>
      <c r="X299" s="113"/>
      <c r="Y299" s="113">
        <f t="shared" ref="Y299" si="386">INDEX(LINEST(Y274:Y295, $C$226:$E$247, TRUE, TRUE), 1, 2)</f>
        <v>0.62715352084134224</v>
      </c>
      <c r="Z299" s="113"/>
      <c r="AA299" s="113"/>
      <c r="AB299" s="113">
        <f t="shared" ref="AB299" si="387">INDEX(LINEST(AB274:AB295, $C$226:$E$247, TRUE, TRUE), 1, 2)</f>
        <v>0.89435545317765319</v>
      </c>
      <c r="AC299" s="113"/>
      <c r="AD299" s="113"/>
      <c r="AE299" s="113">
        <f t="shared" ref="AE299" si="388">INDEX(LINEST(AE274:AE295, $C$226:$E$247, TRUE, TRUE), 1, 2)</f>
        <v>2.0581885827646573</v>
      </c>
      <c r="AF299" s="113"/>
      <c r="AG299" s="113"/>
      <c r="AH299" s="113">
        <f t="shared" ref="AH299" si="389">INDEX(LINEST(AH274:AH295, $C$226:$E$247, TRUE, TRUE), 1, 2)</f>
        <v>-0.12396430533906215</v>
      </c>
      <c r="AI299" s="113"/>
      <c r="AJ299" s="113"/>
      <c r="AK299" s="113">
        <f t="shared" ref="AK299" si="390">INDEX(LINEST(AK274:AK295, $C$226:$E$247, TRUE, TRUE), 1, 2)</f>
        <v>4.6711582191646919</v>
      </c>
      <c r="AL299" s="113"/>
      <c r="AM299" s="113"/>
      <c r="AN299" s="113">
        <f t="shared" ref="AN299:BA299" si="391">INDEX(LINEST(AN274:AN295, $C$226:$E$247, TRUE, TRUE), 1, 2)</f>
        <v>-0.35020514599588171</v>
      </c>
      <c r="AO299" s="113">
        <f t="shared" si="391"/>
        <v>-0.40738510677626694</v>
      </c>
      <c r="AP299" s="113">
        <f t="shared" si="391"/>
        <v>0.25606007479513804</v>
      </c>
      <c r="AQ299" s="113">
        <f t="shared" si="391"/>
        <v>0.27530892992347972</v>
      </c>
      <c r="AR299" s="113">
        <f t="shared" si="391"/>
        <v>-0.14684080653850612</v>
      </c>
      <c r="AS299" s="113">
        <f t="shared" si="391"/>
        <v>5.8790373558581438E-2</v>
      </c>
      <c r="AT299" s="113">
        <f t="shared" si="391"/>
        <v>8.9128733869341288E-3</v>
      </c>
      <c r="AU299" s="113">
        <f t="shared" si="391"/>
        <v>6.3156005412873334E-2</v>
      </c>
      <c r="AV299" s="113">
        <f t="shared" si="391"/>
        <v>-2.6021913635513573E-2</v>
      </c>
      <c r="AW299" s="113">
        <f t="shared" si="391"/>
        <v>-0.51286292668576872</v>
      </c>
      <c r="AX299" s="113">
        <f t="shared" si="391"/>
        <v>-1.169209683540015</v>
      </c>
      <c r="AY299" s="113">
        <f t="shared" si="391"/>
        <v>-0.12469196694295857</v>
      </c>
      <c r="AZ299" s="113">
        <f t="shared" si="391"/>
        <v>-3.4920873337247825E-2</v>
      </c>
      <c r="BA299" s="113">
        <f t="shared" si="391"/>
        <v>1.0769254735808378</v>
      </c>
      <c r="BB299" s="113"/>
      <c r="BC299" s="113"/>
      <c r="BD299" s="113"/>
      <c r="BE299" s="113">
        <f t="shared" ref="BE299:BG299" si="392">INDEX(LINEST(BE274:BE295, $C$226:$E$247, TRUE, TRUE), 1, 2)</f>
        <v>0.15589097305213603</v>
      </c>
      <c r="BF299" s="113">
        <f t="shared" si="392"/>
        <v>-0.44466596990858698</v>
      </c>
      <c r="BG299" s="113">
        <f t="shared" si="392"/>
        <v>-1.0504335483658156</v>
      </c>
      <c r="BH299" s="113"/>
      <c r="BI299" s="113">
        <f t="shared" ref="BI299:CF299" si="393">INDEX(LINEST(BI274:BI295, $C$226:$E$247, TRUE, TRUE), 1, 2)</f>
        <v>-0.74724520540639716</v>
      </c>
      <c r="BJ299" s="113">
        <f t="shared" si="393"/>
        <v>-0.27356865775098216</v>
      </c>
      <c r="BK299" s="113">
        <f t="shared" si="393"/>
        <v>-9.7481016824449124E-2</v>
      </c>
      <c r="BL299" s="113">
        <f t="shared" si="393"/>
        <v>-0.81365830143114914</v>
      </c>
      <c r="BM299" s="113">
        <f t="shared" si="393"/>
        <v>-0.63288531131118686</v>
      </c>
      <c r="BN299" s="113">
        <f t="shared" si="393"/>
        <v>-0.61550888077079491</v>
      </c>
      <c r="BO299" s="113">
        <f t="shared" si="393"/>
        <v>1.2029377940257704</v>
      </c>
      <c r="BP299" s="113">
        <f t="shared" si="393"/>
        <v>-0.10215377286467475</v>
      </c>
      <c r="BQ299" s="113">
        <f t="shared" si="393"/>
        <v>0.11732990810577126</v>
      </c>
      <c r="BR299" s="113">
        <f t="shared" si="393"/>
        <v>-0.25749618211717445</v>
      </c>
      <c r="BS299" s="113">
        <f t="shared" si="393"/>
        <v>-0.20862950342417808</v>
      </c>
      <c r="BT299" s="113">
        <f t="shared" si="393"/>
        <v>0.25386097530913887</v>
      </c>
      <c r="BU299" s="113">
        <f t="shared" si="393"/>
        <v>0.3525803503267223</v>
      </c>
      <c r="BV299" s="113">
        <f t="shared" si="393"/>
        <v>0.72586533970191125</v>
      </c>
      <c r="BW299" s="113">
        <f t="shared" si="393"/>
        <v>0.24320803558028295</v>
      </c>
      <c r="BX299" s="113">
        <f t="shared" si="393"/>
        <v>0.27571776667487885</v>
      </c>
      <c r="BY299" s="113">
        <f t="shared" si="393"/>
        <v>7.764291860760901E-2</v>
      </c>
      <c r="BZ299" s="113">
        <f t="shared" si="393"/>
        <v>2.8465383890773979E-3</v>
      </c>
      <c r="CA299" s="113">
        <f t="shared" si="393"/>
        <v>0.55330133945901838</v>
      </c>
      <c r="CB299" s="113">
        <f t="shared" si="393"/>
        <v>0.80105740206994647</v>
      </c>
      <c r="CC299" s="113">
        <f t="shared" si="393"/>
        <v>-6.6954768837205011E-2</v>
      </c>
      <c r="CD299" s="113">
        <f t="shared" si="393"/>
        <v>0.29654550934735091</v>
      </c>
      <c r="CE299" s="113">
        <f t="shared" si="393"/>
        <v>0.93581921086016262</v>
      </c>
      <c r="CF299" s="113">
        <f t="shared" si="393"/>
        <v>-2.0206918593254218E-3</v>
      </c>
      <c r="CG299" s="113"/>
      <c r="CH299" s="113"/>
      <c r="CI299" s="113"/>
      <c r="CJ299" s="113">
        <f t="shared" ref="CJ299:CK299" si="394">INDEX(LINEST(CJ274:CJ295, $C$226:$E$247, TRUE, TRUE), 1, 2)</f>
        <v>0.50344386412629216</v>
      </c>
      <c r="CK299" s="113">
        <f t="shared" si="394"/>
        <v>-1.7871486334241826</v>
      </c>
      <c r="CL299" s="113"/>
      <c r="CM299" s="113">
        <f t="shared" ref="CM299" si="395">INDEX(LINEST(CM274:CM295, $C$226:$E$247, TRUE, TRUE), 1, 2)</f>
        <v>0.60835425870673798</v>
      </c>
      <c r="CN299" s="113"/>
      <c r="CO299" s="113"/>
      <c r="CP299" s="113">
        <f t="shared" ref="CP299" si="396">INDEX(LINEST(CP274:CP295, $C$226:$E$247, TRUE, TRUE), 1, 2)</f>
        <v>-7.4434873376482927E-2</v>
      </c>
      <c r="CQ299" s="113"/>
      <c r="CR299" s="113"/>
      <c r="CS299" s="113"/>
      <c r="CT299" s="113"/>
      <c r="CU299" s="113"/>
      <c r="CV299" s="113"/>
      <c r="CW299" s="113"/>
      <c r="CX299" s="113"/>
      <c r="CY299" s="113"/>
      <c r="CZ299" s="113"/>
      <c r="DA299" s="113"/>
      <c r="DB299" s="113"/>
      <c r="DC299" s="113"/>
      <c r="DD299" s="113"/>
      <c r="DE299" s="113"/>
      <c r="DF299" s="113"/>
      <c r="DG299" s="113"/>
      <c r="DH299" s="113"/>
      <c r="DI299" s="113"/>
      <c r="DJ299" s="113"/>
      <c r="DK299" s="113"/>
      <c r="DL299" s="113"/>
      <c r="DM299" s="113">
        <f t="shared" ref="DM299:DN299" si="397">INDEX(LINEST(DM274:DM295, $C$226:$E$247, TRUE, TRUE), 1, 2)</f>
        <v>1.048859698420384</v>
      </c>
      <c r="DN299" s="113">
        <f t="shared" si="397"/>
        <v>-1.9669541840593867</v>
      </c>
    </row>
    <row r="300" spans="1:118">
      <c r="C300" s="81"/>
      <c r="D300" s="126"/>
      <c r="F300" s="79"/>
      <c r="G300" s="83"/>
      <c r="H300" s="83" t="s">
        <v>223</v>
      </c>
      <c r="I300" s="113">
        <f>INDEX(LINEST(I274:I295, $C$226:$E$247, TRUE, TRUE), 1, 1)</f>
        <v>-0.48694805383409734</v>
      </c>
      <c r="J300" s="113">
        <f t="shared" ref="J300" si="398">INDEX(LINEST(J274:J295, $C$226:$E$247, TRUE, TRUE), 1, 1)</f>
        <v>-0.38248743480084552</v>
      </c>
      <c r="K300" s="113"/>
      <c r="L300" s="113">
        <f t="shared" ref="L300:M300" si="399">INDEX(LINEST(L274:L295, $C$226:$E$247, TRUE, TRUE), 1, 1)</f>
        <v>-0.49448365997394805</v>
      </c>
      <c r="M300" s="113">
        <f t="shared" si="399"/>
        <v>-0.42094001781978679</v>
      </c>
      <c r="N300" s="113"/>
      <c r="O300" s="113">
        <f t="shared" ref="O300:P300" si="400">INDEX(LINEST(O274:O295, $C$226:$E$247, TRUE, TRUE), 1, 1)</f>
        <v>-0.78600472387998299</v>
      </c>
      <c r="P300" s="113">
        <f t="shared" si="400"/>
        <v>-0.54209277761924823</v>
      </c>
      <c r="Q300" s="113"/>
      <c r="R300" s="113"/>
      <c r="S300" s="113">
        <f t="shared" ref="S300:T300" si="401">INDEX(LINEST(S274:S295, $C$226:$E$247, TRUE, TRUE), 1, 1)</f>
        <v>-0.45423064530241208</v>
      </c>
      <c r="T300" s="113">
        <f t="shared" si="401"/>
        <v>-0.47193912855084719</v>
      </c>
      <c r="U300" s="113"/>
      <c r="V300" s="113">
        <f t="shared" ref="V300:W300" si="402">INDEX(LINEST(V274:V295, $C$226:$E$247, TRUE, TRUE), 1, 1)</f>
        <v>-0.72798885860475793</v>
      </c>
      <c r="W300" s="113">
        <f t="shared" si="402"/>
        <v>0.77623401484658761</v>
      </c>
      <c r="X300" s="113"/>
      <c r="Y300" s="113">
        <f t="shared" ref="Y300" si="403">INDEX(LINEST(Y274:Y295, $C$226:$E$247, TRUE, TRUE), 1, 1)</f>
        <v>-0.41772416556063074</v>
      </c>
      <c r="Z300" s="113"/>
      <c r="AA300" s="113"/>
      <c r="AB300" s="113">
        <f t="shared" ref="AB300" si="404">INDEX(LINEST(AB274:AB295, $C$226:$E$247, TRUE, TRUE), 1, 1)</f>
        <v>-0.3874118969019113</v>
      </c>
      <c r="AC300" s="113"/>
      <c r="AD300" s="113"/>
      <c r="AE300" s="113">
        <f t="shared" ref="AE300" si="405">INDEX(LINEST(AE274:AE295, $C$226:$E$247, TRUE, TRUE), 1, 1)</f>
        <v>-0.28505683827406414</v>
      </c>
      <c r="AF300" s="113"/>
      <c r="AG300" s="113"/>
      <c r="AH300" s="113">
        <f t="shared" ref="AH300" si="406">INDEX(LINEST(AH274:AH295, $C$226:$E$247, TRUE, TRUE), 1, 1)</f>
        <v>-0.33537207859349472</v>
      </c>
      <c r="AI300" s="113"/>
      <c r="AJ300" s="113"/>
      <c r="AK300" s="113">
        <f t="shared" ref="AK300" si="407">INDEX(LINEST(AK274:AK295, $C$226:$E$247, TRUE, TRUE), 1, 1)</f>
        <v>0.44288176852160044</v>
      </c>
      <c r="AL300" s="113"/>
      <c r="AM300" s="113"/>
      <c r="AN300" s="113">
        <f t="shared" ref="AN300:BA300" si="408">INDEX(LINEST(AN274:AN295, $C$226:$E$247, TRUE, TRUE), 1, 1)</f>
        <v>1.1639574779881871E-2</v>
      </c>
      <c r="AO300" s="113">
        <f t="shared" si="408"/>
        <v>-8.0929857563897603E-2</v>
      </c>
      <c r="AP300" s="113">
        <f t="shared" si="408"/>
        <v>5.9169665382354276E-3</v>
      </c>
      <c r="AQ300" s="113">
        <f t="shared" si="408"/>
        <v>-3.7759264208702133E-2</v>
      </c>
      <c r="AR300" s="113">
        <f t="shared" si="408"/>
        <v>-0.32746851425219209</v>
      </c>
      <c r="AS300" s="113">
        <f t="shared" si="408"/>
        <v>-1.9874856272574216E-2</v>
      </c>
      <c r="AT300" s="113">
        <f t="shared" si="408"/>
        <v>-0.1537849961206717</v>
      </c>
      <c r="AU300" s="113">
        <f t="shared" si="408"/>
        <v>3.2976122848725805E-3</v>
      </c>
      <c r="AV300" s="113">
        <f t="shared" si="408"/>
        <v>-0.12844189563017216</v>
      </c>
      <c r="AW300" s="113">
        <f t="shared" si="408"/>
        <v>-0.1965030349594705</v>
      </c>
      <c r="AX300" s="113">
        <f t="shared" si="408"/>
        <v>-0.42462160361471557</v>
      </c>
      <c r="AY300" s="113">
        <f t="shared" si="408"/>
        <v>-5.4119478676938455E-2</v>
      </c>
      <c r="AZ300" s="113">
        <f t="shared" si="408"/>
        <v>-9.282926150224606E-2</v>
      </c>
      <c r="BA300" s="113">
        <f t="shared" si="408"/>
        <v>0.1007098783378873</v>
      </c>
      <c r="BB300" s="113"/>
      <c r="BC300" s="113"/>
      <c r="BD300" s="113"/>
      <c r="BE300" s="113">
        <f t="shared" ref="BE300:BG300" si="409">INDEX(LINEST(BE274:BE295, $C$226:$E$247, TRUE, TRUE), 1, 1)</f>
        <v>2.619342884045326E-2</v>
      </c>
      <c r="BF300" s="113">
        <f t="shared" si="409"/>
        <v>-5.5504215356752859E-2</v>
      </c>
      <c r="BG300" s="113">
        <f t="shared" si="409"/>
        <v>-0.43444400032627822</v>
      </c>
      <c r="BH300" s="113"/>
      <c r="BI300" s="113">
        <f t="shared" ref="BI300:CF300" si="410">INDEX(LINEST(BI274:BI295, $C$226:$E$247, TRUE, TRUE), 1, 1)</f>
        <v>-3.0023765590562856E-2</v>
      </c>
      <c r="BJ300" s="113">
        <f t="shared" si="410"/>
        <v>-0.17008552527436849</v>
      </c>
      <c r="BK300" s="113">
        <f t="shared" si="410"/>
        <v>-0.18805799058176093</v>
      </c>
      <c r="BL300" s="113">
        <f t="shared" si="410"/>
        <v>-0.16680803316091894</v>
      </c>
      <c r="BM300" s="113">
        <f t="shared" si="410"/>
        <v>-0.15372749386200402</v>
      </c>
      <c r="BN300" s="113">
        <f t="shared" si="410"/>
        <v>-3.0686789320310302E-2</v>
      </c>
      <c r="BO300" s="113">
        <f t="shared" si="410"/>
        <v>7.4886999238277865E-2</v>
      </c>
      <c r="BP300" s="113">
        <f t="shared" si="410"/>
        <v>0.18255933439737054</v>
      </c>
      <c r="BQ300" s="113">
        <f t="shared" si="410"/>
        <v>0.21138363208714209</v>
      </c>
      <c r="BR300" s="113">
        <f t="shared" si="410"/>
        <v>-2.2078427201837534E-2</v>
      </c>
      <c r="BS300" s="113">
        <f t="shared" si="410"/>
        <v>-5.2174903158235305E-3</v>
      </c>
      <c r="BT300" s="113">
        <f t="shared" si="410"/>
        <v>0.28260643876652297</v>
      </c>
      <c r="BU300" s="113">
        <f t="shared" si="410"/>
        <v>-4.8566308555008507E-2</v>
      </c>
      <c r="BV300" s="113">
        <f t="shared" si="410"/>
        <v>-0.2342605719448754</v>
      </c>
      <c r="BW300" s="113">
        <f t="shared" si="410"/>
        <v>-4.3370087581612989E-2</v>
      </c>
      <c r="BX300" s="113">
        <f t="shared" si="410"/>
        <v>-2.2520363936560223E-2</v>
      </c>
      <c r="BY300" s="113">
        <f t="shared" si="410"/>
        <v>-7.9411459934547526E-3</v>
      </c>
      <c r="BZ300" s="113">
        <f t="shared" si="410"/>
        <v>9.5522568833405434E-3</v>
      </c>
      <c r="CA300" s="113">
        <f t="shared" si="410"/>
        <v>-0.15126995682202032</v>
      </c>
      <c r="CB300" s="113">
        <f t="shared" si="410"/>
        <v>-0.13104466804577536</v>
      </c>
      <c r="CC300" s="113">
        <f t="shared" si="410"/>
        <v>-0.27307054439841544</v>
      </c>
      <c r="CD300" s="113">
        <f t="shared" si="410"/>
        <v>-0.27941926461120059</v>
      </c>
      <c r="CE300" s="113">
        <f t="shared" si="410"/>
        <v>7.13326138205823E-2</v>
      </c>
      <c r="CF300" s="113">
        <f t="shared" si="410"/>
        <v>-7.3819759241144662E-4</v>
      </c>
      <c r="CG300" s="113"/>
      <c r="CH300" s="113"/>
      <c r="CI300" s="113"/>
      <c r="CJ300" s="113">
        <f t="shared" ref="CJ300:CK300" si="411">INDEX(LINEST(CJ274:CJ295, $C$226:$E$247, TRUE, TRUE), 1, 1)</f>
        <v>-3.6459124167169059E-2</v>
      </c>
      <c r="CK300" s="113">
        <f t="shared" si="411"/>
        <v>-0.57280538835432326</v>
      </c>
      <c r="CL300" s="113"/>
      <c r="CM300" s="113">
        <f t="shared" ref="CM300" si="412">INDEX(LINEST(CM274:CM295, $C$226:$E$247, TRUE, TRUE), 1, 1)</f>
        <v>-0.24644413826420117</v>
      </c>
      <c r="CN300" s="113"/>
      <c r="CO300" s="113"/>
      <c r="CP300" s="113">
        <f t="shared" ref="CP300" si="413">INDEX(LINEST(CP274:CP295, $C$226:$E$247, TRUE, TRUE), 1, 1)</f>
        <v>-0.11192754842774567</v>
      </c>
      <c r="CQ300" s="113"/>
      <c r="CR300" s="113"/>
      <c r="CS300" s="113"/>
      <c r="CT300" s="113"/>
      <c r="CU300" s="113"/>
      <c r="CV300" s="113"/>
      <c r="CW300" s="113"/>
      <c r="CX300" s="113"/>
      <c r="CY300" s="113"/>
      <c r="CZ300" s="113"/>
      <c r="DA300" s="113"/>
      <c r="DB300" s="113"/>
      <c r="DC300" s="113"/>
      <c r="DD300" s="113"/>
      <c r="DE300" s="113"/>
      <c r="DF300" s="113"/>
      <c r="DG300" s="113"/>
      <c r="DH300" s="113"/>
      <c r="DI300" s="113"/>
      <c r="DJ300" s="113"/>
      <c r="DK300" s="113"/>
      <c r="DL300" s="113"/>
      <c r="DM300" s="113">
        <f t="shared" ref="DM300:DN300" si="414">INDEX(LINEST(DM274:DM295, $C$226:$E$247, TRUE, TRUE), 1, 1)</f>
        <v>0.16991315563752338</v>
      </c>
      <c r="DN300" s="113">
        <f t="shared" si="414"/>
        <v>1.1025106438171499</v>
      </c>
    </row>
    <row r="301" spans="1:118">
      <c r="C301" s="81"/>
      <c r="D301" s="126"/>
      <c r="F301" s="79"/>
      <c r="G301" s="83"/>
      <c r="H301" s="83" t="s">
        <v>222</v>
      </c>
      <c r="I301" s="78">
        <f>INDEX(LINEST(I274:I295, $C$226:$E$247, TRUE, TRUE), 3,1)</f>
        <v>0.96943940473004753</v>
      </c>
      <c r="J301" s="78">
        <f t="shared" ref="J301" si="415">INDEX(LINEST(J274:J295, $C$226:$E$247, TRUE, TRUE), 3,1)</f>
        <v>0.96007408387843673</v>
      </c>
      <c r="K301" s="78"/>
      <c r="L301" s="78">
        <f t="shared" ref="L301:M301" si="416">INDEX(LINEST(L274:L295, $C$226:$E$247, TRUE, TRUE), 3,1)</f>
        <v>0.96275348537007743</v>
      </c>
      <c r="M301" s="78">
        <f t="shared" si="416"/>
        <v>0.95536784104608941</v>
      </c>
      <c r="N301" s="78"/>
      <c r="O301" s="78">
        <f t="shared" ref="O301:P301" si="417">INDEX(LINEST(O274:O295, $C$226:$E$247, TRUE, TRUE), 3,1)</f>
        <v>0.88244669640341011</v>
      </c>
      <c r="P301" s="78">
        <f t="shared" si="417"/>
        <v>0.88975746563209401</v>
      </c>
      <c r="Q301" s="78"/>
      <c r="R301" s="78"/>
      <c r="S301" s="78">
        <f t="shared" ref="S301:T301" si="418">INDEX(LINEST(S274:S295, $C$226:$E$247, TRUE, TRUE), 3,1)</f>
        <v>0.92355021633099887</v>
      </c>
      <c r="T301" s="78">
        <f t="shared" si="418"/>
        <v>0.92896288047589659</v>
      </c>
      <c r="U301" s="78"/>
      <c r="V301" s="78">
        <f t="shared" ref="V301:W301" si="419">INDEX(LINEST(V274:V295, $C$226:$E$247, TRUE, TRUE), 3,1)</f>
        <v>0.95274486251646939</v>
      </c>
      <c r="W301" s="78">
        <f t="shared" si="419"/>
        <v>0.6971841092343587</v>
      </c>
      <c r="X301" s="78"/>
      <c r="Y301" s="78">
        <f t="shared" ref="Y301" si="420">INDEX(LINEST(Y274:Y295, $C$226:$E$247, TRUE, TRUE), 3,1)</f>
        <v>0.94339474832777426</v>
      </c>
      <c r="Z301" s="78"/>
      <c r="AA301" s="78"/>
      <c r="AB301" s="78">
        <f t="shared" ref="AB301" si="421">INDEX(LINEST(AB274:AB295, $C$226:$E$247, TRUE, TRUE), 3,1)</f>
        <v>0.9584574152586578</v>
      </c>
      <c r="AC301" s="78"/>
      <c r="AD301" s="78"/>
      <c r="AE301" s="78">
        <f t="shared" ref="AE301" si="422">INDEX(LINEST(AE274:AE295, $C$226:$E$247, TRUE, TRUE), 3,1)</f>
        <v>0.92787051494826589</v>
      </c>
      <c r="AF301" s="78"/>
      <c r="AG301" s="78"/>
      <c r="AH301" s="78">
        <f t="shared" ref="AH301" si="423">INDEX(LINEST(AH274:AH295, $C$226:$E$247, TRUE, TRUE), 3,1)</f>
        <v>0.97285184749518383</v>
      </c>
      <c r="AI301" s="78"/>
      <c r="AJ301" s="78"/>
      <c r="AK301" s="78">
        <f t="shared" ref="AK301" si="424">INDEX(LINEST(AK274:AK295, $C$226:$E$247, TRUE, TRUE), 3,1)</f>
        <v>0.89325058361092813</v>
      </c>
      <c r="AL301" s="78"/>
      <c r="AM301" s="78"/>
      <c r="AN301" s="78">
        <f t="shared" ref="AN301:BA301" si="425">INDEX(LINEST(AN274:AN295, $C$226:$E$247, TRUE, TRUE), 3,1)</f>
        <v>0.79641324955444781</v>
      </c>
      <c r="AO301" s="78">
        <f t="shared" si="425"/>
        <v>0.92068753140568993</v>
      </c>
      <c r="AP301" s="78">
        <f t="shared" si="425"/>
        <v>0.9885879203731831</v>
      </c>
      <c r="AQ301" s="78">
        <f t="shared" si="425"/>
        <v>0.94637590751407819</v>
      </c>
      <c r="AR301" s="78">
        <f t="shared" si="425"/>
        <v>0.93060766987860055</v>
      </c>
      <c r="AS301" s="78">
        <f t="shared" si="425"/>
        <v>0.98138678784808031</v>
      </c>
      <c r="AT301" s="78">
        <f t="shared" si="425"/>
        <v>0.9752643148214315</v>
      </c>
      <c r="AU301" s="78">
        <f t="shared" si="425"/>
        <v>0.98056398308613191</v>
      </c>
      <c r="AV301" s="78">
        <f t="shared" si="425"/>
        <v>0.95676193550116218</v>
      </c>
      <c r="AW301" s="78">
        <f t="shared" si="425"/>
        <v>0.95674129549260933</v>
      </c>
      <c r="AX301" s="78">
        <f t="shared" si="425"/>
        <v>0.79697151506532726</v>
      </c>
      <c r="AY301" s="78">
        <f t="shared" si="425"/>
        <v>0.96840084346564448</v>
      </c>
      <c r="AZ301" s="78">
        <f t="shared" si="425"/>
        <v>0.9488630123463857</v>
      </c>
      <c r="BA301" s="78">
        <f t="shared" si="425"/>
        <v>0.91195655504923789</v>
      </c>
      <c r="BB301" s="78"/>
      <c r="BC301" s="78"/>
      <c r="BD301" s="78"/>
      <c r="BE301" s="78">
        <f t="shared" ref="BE301:BG301" si="426">INDEX(LINEST(BE274:BE295, $C$226:$E$247, TRUE, TRUE), 3,1)</f>
        <v>0.87846708509530769</v>
      </c>
      <c r="BF301" s="78">
        <f t="shared" si="426"/>
        <v>0.83834710916347421</v>
      </c>
      <c r="BG301" s="78">
        <f t="shared" si="426"/>
        <v>0.90441881594585272</v>
      </c>
      <c r="BH301" s="78"/>
      <c r="BI301" s="78">
        <f t="shared" ref="BI301:CF301" si="427">INDEX(LINEST(BI274:BI295, $C$226:$E$247, TRUE, TRUE), 3,1)</f>
        <v>0.94906173116459713</v>
      </c>
      <c r="BJ301" s="78">
        <f t="shared" si="427"/>
        <v>0.96403843263187605</v>
      </c>
      <c r="BK301" s="78">
        <f t="shared" si="427"/>
        <v>0.99434092848159628</v>
      </c>
      <c r="BL301" s="78">
        <f t="shared" si="427"/>
        <v>0.98769398586631763</v>
      </c>
      <c r="BM301" s="78">
        <f t="shared" si="427"/>
        <v>0.98640516618200447</v>
      </c>
      <c r="BN301" s="78">
        <f t="shared" si="427"/>
        <v>0.96817565169453579</v>
      </c>
      <c r="BO301" s="78">
        <f t="shared" si="427"/>
        <v>0.96563661092596464</v>
      </c>
      <c r="BP301" s="78">
        <f t="shared" si="427"/>
        <v>0.93088857122171431</v>
      </c>
      <c r="BQ301" s="78">
        <f t="shared" si="427"/>
        <v>0.98400510905567939</v>
      </c>
      <c r="BR301" s="78">
        <f t="shared" si="427"/>
        <v>0.99314012275145469</v>
      </c>
      <c r="BS301" s="78">
        <f t="shared" si="427"/>
        <v>0.9897205123571019</v>
      </c>
      <c r="BT301" s="78">
        <f t="shared" si="427"/>
        <v>0.99138902546379915</v>
      </c>
      <c r="BU301" s="78">
        <f t="shared" si="427"/>
        <v>0.93778078494778894</v>
      </c>
      <c r="BV301" s="78">
        <f t="shared" si="427"/>
        <v>0.98790929469963973</v>
      </c>
      <c r="BW301" s="78">
        <f t="shared" si="427"/>
        <v>0.91494055500356508</v>
      </c>
      <c r="BX301" s="78">
        <f t="shared" si="427"/>
        <v>0.84824658241404749</v>
      </c>
      <c r="BY301" s="78">
        <f t="shared" si="427"/>
        <v>0.9126397442503914</v>
      </c>
      <c r="BZ301" s="78">
        <f t="shared" si="427"/>
        <v>0.75035899966922182</v>
      </c>
      <c r="CA301" s="78">
        <f t="shared" si="427"/>
        <v>0.97148850764230044</v>
      </c>
      <c r="CB301" s="78">
        <f t="shared" si="427"/>
        <v>0.97703949328512862</v>
      </c>
      <c r="CC301" s="78">
        <f t="shared" si="427"/>
        <v>0.9477709161523834</v>
      </c>
      <c r="CD301" s="78">
        <f t="shared" si="427"/>
        <v>0.9272885281313008</v>
      </c>
      <c r="CE301" s="78">
        <f t="shared" si="427"/>
        <v>0.81620144190819444</v>
      </c>
      <c r="CF301" s="78">
        <f t="shared" si="427"/>
        <v>0.97372891391719496</v>
      </c>
      <c r="CG301" s="78"/>
      <c r="CH301" s="78"/>
      <c r="CI301" s="78"/>
      <c r="CJ301" s="78">
        <f t="shared" ref="CJ301:CK301" si="428">INDEX(LINEST(CJ274:CJ295, $C$226:$E$247, TRUE, TRUE), 3,1)</f>
        <v>0.82246591643358802</v>
      </c>
      <c r="CK301" s="78">
        <f t="shared" si="428"/>
        <v>0.7084841734570918</v>
      </c>
      <c r="CL301" s="78"/>
      <c r="CM301" s="78">
        <f t="shared" ref="CM301" si="429">INDEX(LINEST(CM274:CM295, $C$226:$E$247, TRUE, TRUE), 3,1)</f>
        <v>0.69046830904311474</v>
      </c>
      <c r="CN301" s="78"/>
      <c r="CO301" s="78"/>
      <c r="CP301" s="78">
        <f t="shared" ref="CP301" si="430">INDEX(LINEST(CP274:CP295, $C$226:$E$247, TRUE, TRUE), 3,1)</f>
        <v>0.98087447392295801</v>
      </c>
      <c r="CQ301" s="78"/>
      <c r="CR301" s="78"/>
      <c r="CS301" s="78"/>
      <c r="CT301" s="78"/>
      <c r="CU301" s="78"/>
      <c r="CV301" s="78"/>
      <c r="CW301" s="78"/>
      <c r="CX301" s="78"/>
      <c r="CY301" s="78"/>
      <c r="CZ301" s="78"/>
      <c r="DA301" s="78"/>
      <c r="DB301" s="78"/>
      <c r="DC301" s="78"/>
      <c r="DD301" s="78"/>
      <c r="DE301" s="78"/>
      <c r="DF301" s="78"/>
      <c r="DG301" s="78"/>
      <c r="DH301" s="78"/>
      <c r="DI301" s="78"/>
      <c r="DJ301" s="78"/>
      <c r="DK301" s="78"/>
      <c r="DL301" s="78"/>
      <c r="DM301" s="78">
        <f t="shared" ref="DM301:DN301" si="431">INDEX(LINEST(DM274:DM295, $C$226:$E$247, TRUE, TRUE), 3,1)</f>
        <v>0.90626821609909325</v>
      </c>
      <c r="DN301" s="78">
        <f t="shared" si="431"/>
        <v>0.68484079367158934</v>
      </c>
    </row>
    <row r="302" spans="1:118">
      <c r="C302" s="81"/>
      <c r="D302" s="126"/>
      <c r="F302" s="79"/>
      <c r="G302" s="83"/>
      <c r="H302" s="83" t="s">
        <v>256</v>
      </c>
      <c r="I302" s="129">
        <f>I297+(I298*$C$247) + (I299*$D$247) + (I300*$E$247)</f>
        <v>23.197192972478206</v>
      </c>
      <c r="J302" s="129">
        <f t="shared" ref="J302" si="432">J297+(J298*$C$247) + (J299*$D$247) + (J300*$E$247)</f>
        <v>23.172003889328494</v>
      </c>
      <c r="K302" s="129"/>
      <c r="L302" s="129">
        <f t="shared" ref="L302:M302" si="433">L297+(L298*$C$247) + (L299*$D$247) + (L300*$E$247)</f>
        <v>24.699437918399667</v>
      </c>
      <c r="M302" s="129">
        <f t="shared" si="433"/>
        <v>22.735708210039775</v>
      </c>
      <c r="N302" s="129"/>
      <c r="O302" s="129">
        <f t="shared" ref="O302:P302" si="434">O297+(O298*$C$247) + (O299*$D$247) + (O300*$E$247)</f>
        <v>28.232634460976442</v>
      </c>
      <c r="P302" s="129">
        <f t="shared" si="434"/>
        <v>22.945063427044488</v>
      </c>
      <c r="Q302" s="129"/>
      <c r="R302" s="129"/>
      <c r="S302" s="129">
        <f t="shared" ref="S302:T302" si="435">S297+(S298*$C$247) + (S299*$D$247) + (S300*$E$247)</f>
        <v>28.294228278737251</v>
      </c>
      <c r="T302" s="129">
        <f t="shared" si="435"/>
        <v>22.928272770770718</v>
      </c>
      <c r="U302" s="129"/>
      <c r="V302" s="129">
        <f t="shared" ref="V302:W302" si="436">V297+(V298*$C$247) + (V299*$D$247) + (V300*$E$247)</f>
        <v>38.79682973238755</v>
      </c>
      <c r="W302" s="129">
        <f t="shared" si="436"/>
        <v>7.0356703819836639</v>
      </c>
      <c r="X302" s="129"/>
      <c r="Y302" s="129">
        <f t="shared" ref="Y302" si="437">Y297+(Y298*$C$247) + (Y299*$D$247) + (Y300*$E$247)</f>
        <v>22.448370061822288</v>
      </c>
      <c r="Z302" s="129"/>
      <c r="AA302" s="129"/>
      <c r="AB302" s="129">
        <f t="shared" ref="AB302" si="438">AB297+(AB298*$C$247) + (AB299*$D$247) + (AB300*$E$247)</f>
        <v>21.96592930460929</v>
      </c>
      <c r="AC302" s="129"/>
      <c r="AD302" s="129"/>
      <c r="AE302" s="129">
        <f t="shared" ref="AE302" si="439">AE297+(AE298*$C$247) + (AE299*$D$247) + (AE300*$E$247)</f>
        <v>17.440936904532464</v>
      </c>
      <c r="AF302" s="129"/>
      <c r="AG302" s="129"/>
      <c r="AH302" s="129">
        <f t="shared" ref="AH302" si="440">AH297+(AH298*$C$247) + (AH299*$D$247) + (AH300*$E$247)</f>
        <v>21.720966565270373</v>
      </c>
      <c r="AI302" s="129"/>
      <c r="AJ302" s="129"/>
      <c r="AK302" s="129">
        <f t="shared" ref="AK302" si="441">AK297+(AK298*$C$247) + (AK299*$D$247) + (AK300*$E$247)</f>
        <v>36.867019918686083</v>
      </c>
      <c r="AL302" s="129"/>
      <c r="AM302" s="129"/>
      <c r="AN302" s="129">
        <f t="shared" ref="AN302:BA302" si="442">AN297+(AN298*$C$247) + (AN299*$D$247) + (AN300*$E$247)</f>
        <v>12.434103319817641</v>
      </c>
      <c r="AO302" s="129">
        <f t="shared" si="442"/>
        <v>11.513276389989642</v>
      </c>
      <c r="AP302" s="129">
        <f t="shared" si="442"/>
        <v>5.0795503232275863</v>
      </c>
      <c r="AQ302" s="129">
        <f t="shared" si="442"/>
        <v>5.7734459695371925</v>
      </c>
      <c r="AR302" s="129">
        <f t="shared" si="442"/>
        <v>13.520978238797284</v>
      </c>
      <c r="AS302" s="129">
        <f t="shared" si="442"/>
        <v>5.4270979529039352</v>
      </c>
      <c r="AT302" s="129">
        <f t="shared" si="442"/>
        <v>7.3938493373841538</v>
      </c>
      <c r="AU302" s="129">
        <f t="shared" si="442"/>
        <v>5.3909483212316749</v>
      </c>
      <c r="AV302" s="129">
        <f t="shared" si="442"/>
        <v>7.2835394364608419</v>
      </c>
      <c r="AW302" s="129">
        <f t="shared" si="442"/>
        <v>12.163136429108931</v>
      </c>
      <c r="AX302" s="129">
        <f t="shared" si="442"/>
        <v>11.822428297897204</v>
      </c>
      <c r="AY302" s="129">
        <f t="shared" si="442"/>
        <v>11.920752210934836</v>
      </c>
      <c r="AZ302" s="129">
        <f t="shared" si="442"/>
        <v>12.143487657954637</v>
      </c>
      <c r="BA302" s="129">
        <f t="shared" si="442"/>
        <v>13.227614037933904</v>
      </c>
      <c r="BB302" s="129"/>
      <c r="BC302" s="129"/>
      <c r="BD302" s="129"/>
      <c r="BE302" s="129">
        <f t="shared" ref="BE302:BG302" si="443">BE297+(BE298*$C$247) + (BE299*$D$247) + (BE300*$E$247)</f>
        <v>8.4282185003496792</v>
      </c>
      <c r="BF302" s="129">
        <f t="shared" si="443"/>
        <v>8.2108105416144923</v>
      </c>
      <c r="BG302" s="129">
        <f t="shared" si="443"/>
        <v>16.211811752166909</v>
      </c>
      <c r="BH302" s="129"/>
      <c r="BI302" s="129">
        <f t="shared" ref="BI302:CF302" si="444">BI297+(BI298*$C$247) + (BI299*$D$247) + (BI300*$E$247)</f>
        <v>11.495015420217271</v>
      </c>
      <c r="BJ302" s="129">
        <f t="shared" si="444"/>
        <v>10.381343551725138</v>
      </c>
      <c r="BK302" s="129">
        <f t="shared" si="444"/>
        <v>13.489336319747849</v>
      </c>
      <c r="BL302" s="129">
        <f t="shared" si="444"/>
        <v>16.912848523020386</v>
      </c>
      <c r="BM302" s="129">
        <f t="shared" si="444"/>
        <v>16.948473868327994</v>
      </c>
      <c r="BN302" s="129">
        <f t="shared" si="444"/>
        <v>17.027080052146651</v>
      </c>
      <c r="BO302" s="129">
        <f t="shared" si="444"/>
        <v>13.956622294512414</v>
      </c>
      <c r="BP302" s="129">
        <f t="shared" si="444"/>
        <v>15.286156545239066</v>
      </c>
      <c r="BQ302" s="129">
        <f t="shared" si="444"/>
        <v>15.824909860294213</v>
      </c>
      <c r="BR302" s="129">
        <f t="shared" si="444"/>
        <v>16.672484198198646</v>
      </c>
      <c r="BS302" s="129">
        <f t="shared" si="444"/>
        <v>17.070924757213923</v>
      </c>
      <c r="BT302" s="129">
        <f t="shared" si="444"/>
        <v>16.368868833883994</v>
      </c>
      <c r="BU302" s="129">
        <f t="shared" si="444"/>
        <v>14.824735862684562</v>
      </c>
      <c r="BV302" s="129">
        <f t="shared" si="444"/>
        <v>15.080926259630814</v>
      </c>
      <c r="BW302" s="129">
        <f t="shared" si="444"/>
        <v>15.366031177421391</v>
      </c>
      <c r="BX302" s="129">
        <f t="shared" si="444"/>
        <v>4.7971227751657182</v>
      </c>
      <c r="BY302" s="129">
        <f t="shared" si="444"/>
        <v>1.0010858349601861</v>
      </c>
      <c r="BZ302" s="129">
        <f t="shared" si="444"/>
        <v>0.98246549839163322</v>
      </c>
      <c r="CA302" s="129">
        <f t="shared" si="444"/>
        <v>12.74517657213147</v>
      </c>
      <c r="CB302" s="129">
        <f t="shared" si="444"/>
        <v>11.896688412014555</v>
      </c>
      <c r="CC302" s="129">
        <f t="shared" si="444"/>
        <v>14.702681666327408</v>
      </c>
      <c r="CD302" s="129">
        <f t="shared" si="444"/>
        <v>13.422374413036664</v>
      </c>
      <c r="CE302" s="129">
        <f t="shared" si="444"/>
        <v>14.587529278009612</v>
      </c>
      <c r="CF302" s="129">
        <f t="shared" si="444"/>
        <v>0.92807989970080618</v>
      </c>
      <c r="CG302" s="129"/>
      <c r="CH302" s="129"/>
      <c r="CI302" s="129"/>
      <c r="CJ302" s="129">
        <f t="shared" ref="CJ302:CK302" si="445">CJ297+(CJ298*$C$247) + (CJ299*$D$247) + (CJ300*$E$247)</f>
        <v>4.6135583020578537</v>
      </c>
      <c r="CK302" s="129">
        <f t="shared" si="445"/>
        <v>10.754392432711484</v>
      </c>
      <c r="CL302" s="129"/>
      <c r="CM302" s="129">
        <f t="shared" ref="CM302" si="446">CM297+(CM298*$C$247) + (CM299*$D$247) + (CM300*$E$247)</f>
        <v>23.957037477897302</v>
      </c>
      <c r="CN302" s="129"/>
      <c r="CO302" s="129"/>
      <c r="CP302" s="129">
        <f t="shared" ref="CP302" si="447">CP297+(CP298*$C$247) + (CP299*$D$247) + (CP300*$E$247)</f>
        <v>8.6657467811890569</v>
      </c>
      <c r="CQ302" s="129"/>
      <c r="CR302" s="129"/>
      <c r="CS302" s="129"/>
      <c r="CT302" s="129"/>
      <c r="CU302" s="129"/>
      <c r="CV302" s="129"/>
      <c r="CW302" s="129"/>
      <c r="CX302" s="129"/>
      <c r="CY302" s="129"/>
      <c r="CZ302" s="129"/>
      <c r="DA302" s="129"/>
      <c r="DB302" s="129"/>
      <c r="DC302" s="129"/>
      <c r="DD302" s="129"/>
      <c r="DE302" s="129"/>
      <c r="DF302" s="129"/>
      <c r="DG302" s="129"/>
      <c r="DH302" s="129"/>
      <c r="DI302" s="129"/>
      <c r="DJ302" s="129"/>
      <c r="DK302" s="129"/>
      <c r="DL302" s="129"/>
      <c r="DM302" s="129">
        <f t="shared" ref="DM302:DN302" si="448">DM297+(DM298*$C$247) + (DM299*$D$247) + (DM300*$E$247)</f>
        <v>10.653921003874359</v>
      </c>
      <c r="DN302" s="129">
        <f t="shared" si="448"/>
        <v>66.951928112079258</v>
      </c>
    </row>
    <row r="303" spans="1:118">
      <c r="C303" s="81"/>
      <c r="D303" s="126"/>
      <c r="F303" s="79"/>
      <c r="G303" s="83"/>
      <c r="H303" s="83"/>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c r="BG303" s="78"/>
      <c r="BH303" s="78"/>
      <c r="BI303" s="78"/>
      <c r="BJ303" s="78"/>
      <c r="BK303" s="78"/>
      <c r="BL303" s="78"/>
      <c r="BM303" s="78"/>
      <c r="BN303" s="78"/>
      <c r="BO303" s="78"/>
      <c r="BP303" s="78"/>
      <c r="BQ303" s="78"/>
      <c r="BR303" s="78"/>
      <c r="BS303" s="78"/>
      <c r="BT303" s="78"/>
      <c r="BU303" s="78"/>
      <c r="BV303" s="78"/>
      <c r="BW303" s="78"/>
      <c r="BX303" s="78"/>
      <c r="BY303" s="78"/>
      <c r="BZ303" s="78"/>
      <c r="CA303" s="78"/>
      <c r="CB303" s="78"/>
      <c r="CC303" s="78"/>
      <c r="CD303" s="78"/>
      <c r="CE303" s="78"/>
      <c r="CF303" s="78"/>
      <c r="CG303" s="78"/>
      <c r="CH303" s="78"/>
      <c r="CI303" s="78"/>
      <c r="CJ303" s="78"/>
      <c r="CK303" s="78"/>
      <c r="CL303" s="78"/>
      <c r="CM303" s="78"/>
      <c r="CN303" s="78"/>
      <c r="CO303" s="78"/>
      <c r="CP303" s="78"/>
      <c r="CQ303" s="78"/>
      <c r="CR303" s="78"/>
      <c r="CS303" s="78"/>
      <c r="CT303" s="78"/>
      <c r="CU303" s="78"/>
      <c r="CV303" s="78"/>
      <c r="CW303" s="78"/>
      <c r="CX303" s="78"/>
      <c r="CY303" s="78"/>
      <c r="CZ303" s="78"/>
      <c r="DA303" s="78"/>
      <c r="DB303" s="78"/>
      <c r="DC303" s="78"/>
      <c r="DD303" s="78"/>
      <c r="DE303" s="78"/>
      <c r="DF303" s="78"/>
      <c r="DG303" s="78"/>
      <c r="DH303" s="78"/>
      <c r="DI303" s="78"/>
      <c r="DJ303" s="78"/>
      <c r="DK303" s="78"/>
      <c r="DL303" s="78"/>
      <c r="DM303" s="78"/>
      <c r="DN303" s="78"/>
    </row>
    <row r="304" spans="1:118">
      <c r="C304" s="81"/>
      <c r="D304" s="126"/>
      <c r="F304" s="79"/>
      <c r="G304" s="128" t="s">
        <v>257</v>
      </c>
      <c r="H304" s="83" t="s">
        <v>217</v>
      </c>
      <c r="I304" s="113">
        <f>INDEX(LINEST(I284:I295, $C$236:$E$247, TRUE, TRUE), 1, 4)</f>
        <v>1799.1095580295369</v>
      </c>
      <c r="J304" s="113">
        <f t="shared" ref="J304" si="449">INDEX(LINEST(J284:J295, $C$236:$E$247, TRUE, TRUE), 1, 4)</f>
        <v>1499.518042647361</v>
      </c>
      <c r="K304" s="113">
        <f>K295</f>
        <v>21</v>
      </c>
      <c r="L304" s="113">
        <f t="shared" ref="L304:M304" si="450">INDEX(LINEST(L284:L295, $C$236:$E$247, TRUE, TRUE), 1, 4)</f>
        <v>1867.917298508102</v>
      </c>
      <c r="M304" s="113">
        <f t="shared" si="450"/>
        <v>1501.0453532000811</v>
      </c>
      <c r="N304" s="113">
        <f>N295</f>
        <v>45</v>
      </c>
      <c r="O304" s="113">
        <f t="shared" ref="O304:P304" si="451">INDEX(LINEST(O284:O295, $C$236:$E$247, TRUE, TRUE), 1, 4)</f>
        <v>2806.3971335076158</v>
      </c>
      <c r="P304" s="113">
        <f t="shared" si="451"/>
        <v>1672.088584849696</v>
      </c>
      <c r="Q304" s="113">
        <f>Q295</f>
        <v>76</v>
      </c>
      <c r="R304" s="113"/>
      <c r="S304" s="113">
        <f t="shared" ref="S304:T304" si="452">INDEX(LINEST(S284:S295, $C$236:$E$247, TRUE, TRUE), 1, 4)</f>
        <v>1915.5081327286691</v>
      </c>
      <c r="T304" s="113">
        <f t="shared" si="452"/>
        <v>-1165.4100078230992</v>
      </c>
      <c r="U304" s="113">
        <f>U295</f>
        <v>29</v>
      </c>
      <c r="V304" s="113">
        <f t="shared" ref="V304" si="453">INDEX(LINEST(V284:V295, $C$236:$E$247, TRUE, TRUE), 1, 4)</f>
        <v>-631.81185329446328</v>
      </c>
      <c r="W304" s="113">
        <f>W295</f>
        <v>0</v>
      </c>
      <c r="X304" s="113">
        <f>X295</f>
        <v>0</v>
      </c>
      <c r="Y304" s="113">
        <f t="shared" ref="Y304" si="454">INDEX(LINEST(Y284:Y295, $C$236:$E$247, TRUE, TRUE), 1, 4)</f>
        <v>1739.6692934688763</v>
      </c>
      <c r="Z304" s="113"/>
      <c r="AA304" s="113"/>
      <c r="AB304" s="113">
        <f t="shared" ref="AB304" si="455">INDEX(LINEST(AB284:AB295, $C$236:$E$247, TRUE, TRUE), 1, 4)</f>
        <v>1189.2232104857226</v>
      </c>
      <c r="AC304" s="113"/>
      <c r="AD304" s="113"/>
      <c r="AE304" s="113">
        <f t="shared" ref="AE304" si="456">INDEX(LINEST(AE284:AE295, $C$236:$E$247, TRUE, TRUE), 1, 4)</f>
        <v>1189.58348706278</v>
      </c>
      <c r="AF304" s="113"/>
      <c r="AG304" s="113"/>
      <c r="AH304" s="113">
        <f t="shared" ref="AH304" si="457">INDEX(LINEST(AH284:AH295, $C$236:$E$247, TRUE, TRUE), 1, 4)</f>
        <v>-228.43180106293593</v>
      </c>
      <c r="AI304" s="113"/>
      <c r="AJ304" s="113"/>
      <c r="AK304" s="113">
        <f t="shared" ref="AK304" si="458">INDEX(LINEST(AK284:AK295, $C$236:$E$247, TRUE, TRUE), 1, 4)</f>
        <v>-3531.6036867178304</v>
      </c>
      <c r="AL304" s="113"/>
      <c r="AM304" s="113"/>
      <c r="AN304" s="113">
        <f t="shared" ref="AN304:BA304" si="459">INDEX(LINEST(AN284:AN295, $C$236:$E$247, TRUE, TRUE), 1, 4)</f>
        <v>-1477.4791053061049</v>
      </c>
      <c r="AO304" s="113">
        <f t="shared" si="459"/>
        <v>394.88590226868558</v>
      </c>
      <c r="AP304" s="113">
        <f t="shared" si="459"/>
        <v>-73.469465868655178</v>
      </c>
      <c r="AQ304" s="113">
        <f t="shared" si="459"/>
        <v>82.141354988051546</v>
      </c>
      <c r="AR304" s="113">
        <f t="shared" si="459"/>
        <v>-739.77143710150233</v>
      </c>
      <c r="AS304" s="113">
        <f t="shared" si="459"/>
        <v>-47.987525355117839</v>
      </c>
      <c r="AT304" s="113">
        <f t="shared" si="459"/>
        <v>600.84486232482618</v>
      </c>
      <c r="AU304" s="113">
        <f t="shared" si="459"/>
        <v>-154.28464008978938</v>
      </c>
      <c r="AV304" s="113">
        <f t="shared" si="459"/>
        <v>201.29736182187131</v>
      </c>
      <c r="AW304" s="113">
        <f t="shared" si="459"/>
        <v>328.70090633736498</v>
      </c>
      <c r="AX304" s="113">
        <f t="shared" si="459"/>
        <v>897.21383432171126</v>
      </c>
      <c r="AY304" s="113">
        <f t="shared" si="459"/>
        <v>-358.27024534573707</v>
      </c>
      <c r="AZ304" s="113">
        <f t="shared" si="459"/>
        <v>-271.02583667845698</v>
      </c>
      <c r="BA304" s="113">
        <f t="shared" si="459"/>
        <v>-443.7012803158533</v>
      </c>
      <c r="BB304" s="146">
        <f>BB295</f>
        <v>17.399999999999999</v>
      </c>
      <c r="BC304" s="146">
        <f t="shared" ref="BC304:BD304" si="460">BC295</f>
        <v>14.3</v>
      </c>
      <c r="BD304" s="146">
        <f t="shared" si="460"/>
        <v>16.05</v>
      </c>
      <c r="BE304" s="113">
        <f t="shared" ref="BE304:BG304" si="461">INDEX(LINEST(BE284:BE295, $C$236:$E$247, TRUE, TRUE), 1, 4)</f>
        <v>-443.36177953530449</v>
      </c>
      <c r="BF304" s="113">
        <f t="shared" si="461"/>
        <v>368.32145429864909</v>
      </c>
      <c r="BG304" s="113">
        <f t="shared" si="461"/>
        <v>153.57627991112651</v>
      </c>
      <c r="BH304" s="113"/>
      <c r="BI304" s="113">
        <f t="shared" ref="BI304:CF304" si="462">INDEX(LINEST(BI284:BI295, $C$236:$E$247, TRUE, TRUE), 1, 4)</f>
        <v>-911.42945122462754</v>
      </c>
      <c r="BJ304" s="113">
        <f t="shared" si="462"/>
        <v>-156.26479672294388</v>
      </c>
      <c r="BK304" s="113">
        <f t="shared" si="462"/>
        <v>245.25014358036105</v>
      </c>
      <c r="BL304" s="113">
        <f t="shared" si="462"/>
        <v>-207.34804940313302</v>
      </c>
      <c r="BM304" s="113">
        <f t="shared" si="462"/>
        <v>194.89939667160215</v>
      </c>
      <c r="BN304" s="113">
        <f t="shared" si="462"/>
        <v>-1423.7111036812519</v>
      </c>
      <c r="BO304" s="113">
        <f t="shared" si="462"/>
        <v>-150.04794086711129</v>
      </c>
      <c r="BP304" s="113">
        <f t="shared" si="462"/>
        <v>-1598.9787144948154</v>
      </c>
      <c r="BQ304" s="113">
        <f t="shared" si="462"/>
        <v>-284.49614048402668</v>
      </c>
      <c r="BR304" s="113">
        <f t="shared" si="462"/>
        <v>71.352956641552936</v>
      </c>
      <c r="BS304" s="113">
        <f t="shared" si="462"/>
        <v>-107.3739932161928</v>
      </c>
      <c r="BT304" s="113">
        <f t="shared" si="462"/>
        <v>-1140.9827050012234</v>
      </c>
      <c r="BU304" s="113">
        <f t="shared" si="462"/>
        <v>303.75474962990353</v>
      </c>
      <c r="BV304" s="113">
        <f t="shared" si="462"/>
        <v>165.1615624168908</v>
      </c>
      <c r="BW304" s="113">
        <f t="shared" si="462"/>
        <v>199.23416272348635</v>
      </c>
      <c r="BX304" s="113">
        <f t="shared" si="462"/>
        <v>365.97303835332661</v>
      </c>
      <c r="BY304" s="113">
        <f t="shared" si="462"/>
        <v>80.716268050013198</v>
      </c>
      <c r="BZ304" s="113">
        <f t="shared" si="462"/>
        <v>113.58460497096731</v>
      </c>
      <c r="CA304" s="113">
        <f t="shared" si="462"/>
        <v>372.73207152301097</v>
      </c>
      <c r="CB304" s="113">
        <f t="shared" si="462"/>
        <v>241.96427404881672</v>
      </c>
      <c r="CC304" s="113">
        <f t="shared" si="462"/>
        <v>-70.99190985025524</v>
      </c>
      <c r="CD304" s="113">
        <f t="shared" si="462"/>
        <v>298.01252772297073</v>
      </c>
      <c r="CE304" s="113">
        <f t="shared" si="462"/>
        <v>115.16358627259784</v>
      </c>
      <c r="CF304" s="113">
        <f t="shared" si="462"/>
        <v>-49.112742160807421</v>
      </c>
      <c r="CG304" s="113"/>
      <c r="CH304" s="113"/>
      <c r="CI304" s="113"/>
      <c r="CJ304" s="113">
        <f t="shared" ref="CJ304:CK304" si="463">INDEX(LINEST(CJ284:CJ295, $C$236:$E$247, TRUE, TRUE), 1, 4)</f>
        <v>82.765812401955884</v>
      </c>
      <c r="CK304" s="113">
        <f t="shared" si="463"/>
        <v>1117.2935291186379</v>
      </c>
      <c r="CL304" s="113"/>
      <c r="CM304" s="113">
        <f t="shared" ref="CM304" si="464">INDEX(LINEST(CM284:CM295, $C$236:$E$247, TRUE, TRUE), 1, 4)</f>
        <v>1574.1551903987277</v>
      </c>
      <c r="CN304" s="113"/>
      <c r="CO304" s="113"/>
      <c r="CP304" s="113">
        <f t="shared" ref="CP304" si="465">INDEX(LINEST(CP284:CP295, $C$236:$E$247, TRUE, TRUE), 1, 4)</f>
        <v>69.96106363554442</v>
      </c>
      <c r="CQ304" s="113"/>
      <c r="CR304" s="113"/>
      <c r="CS304" s="113"/>
      <c r="CT304" s="113"/>
      <c r="CU304" s="113"/>
      <c r="CV304" s="113"/>
      <c r="CW304" s="113"/>
      <c r="CX304" s="113"/>
      <c r="CY304" s="113"/>
      <c r="CZ304" s="113"/>
      <c r="DA304" s="113"/>
      <c r="DB304" s="113"/>
      <c r="DC304" s="113"/>
      <c r="DD304" s="113"/>
      <c r="DE304" s="113"/>
      <c r="DF304" s="113"/>
      <c r="DG304" s="113"/>
      <c r="DH304" s="113"/>
      <c r="DI304" s="113"/>
      <c r="DJ304" s="113"/>
      <c r="DK304" s="113"/>
      <c r="DL304" s="113"/>
      <c r="DM304" s="113">
        <f t="shared" ref="DM304:DN304" si="466">INDEX(LINEST(DM284:DM295, $C$236:$E$247, TRUE, TRUE), 1, 4)</f>
        <v>-250.59445602441281</v>
      </c>
      <c r="DN304" s="113">
        <f t="shared" si="466"/>
        <v>3535.8030198706065</v>
      </c>
    </row>
    <row r="305" spans="3:118">
      <c r="C305" s="81"/>
      <c r="D305" s="126"/>
      <c r="F305" s="79"/>
      <c r="G305" s="83"/>
      <c r="H305" s="83" t="s">
        <v>218</v>
      </c>
      <c r="I305" s="113">
        <f>INDEX(LINEST(I284:I295, $C$236:$E$247, TRUE, TRUE), 1, 3)</f>
        <v>0.40264943021308036</v>
      </c>
      <c r="J305" s="113">
        <f t="shared" ref="J305" si="467">INDEX(LINEST(J284:J295, $C$236:$E$247, TRUE, TRUE), 1, 3)</f>
        <v>0.36220730484677172</v>
      </c>
      <c r="K305" s="113">
        <v>0</v>
      </c>
      <c r="L305" s="113">
        <f t="shared" ref="L305:M305" si="468">INDEX(LINEST(L284:L295, $C$236:$E$247, TRUE, TRUE), 1, 3)</f>
        <v>0.42427780681670596</v>
      </c>
      <c r="M305" s="113">
        <f t="shared" si="468"/>
        <v>0.35035021243874942</v>
      </c>
      <c r="N305" s="113">
        <v>0</v>
      </c>
      <c r="O305" s="113">
        <f t="shared" ref="O305:P305" si="469">INDEX(LINEST(O284:O295, $C$236:$E$247, TRUE, TRUE), 1, 3)</f>
        <v>0.53401194089580195</v>
      </c>
      <c r="P305" s="113">
        <f t="shared" si="469"/>
        <v>0.35639551554974719</v>
      </c>
      <c r="Q305" s="113">
        <v>0</v>
      </c>
      <c r="R305" s="113"/>
      <c r="S305" s="113">
        <f t="shared" ref="S305:T305" si="470">INDEX(LINEST(S284:S295, $C$236:$E$247, TRUE, TRUE), 1, 3)</f>
        <v>0.36898588916248976</v>
      </c>
      <c r="T305" s="113">
        <f t="shared" si="470"/>
        <v>3.3776202580786785E-2</v>
      </c>
      <c r="U305" s="113">
        <v>0</v>
      </c>
      <c r="V305" s="113">
        <f t="shared" ref="V305" si="471">INDEX(LINEST(V284:V295, $C$236:$E$247, TRUE, TRUE), 1, 3)</f>
        <v>0.36056336698207248</v>
      </c>
      <c r="W305" s="113">
        <v>0</v>
      </c>
      <c r="X305" s="113">
        <v>0</v>
      </c>
      <c r="Y305" s="113">
        <f t="shared" ref="Y305" si="472">INDEX(LINEST(Y284:Y295, $C$236:$E$247, TRUE, TRUE), 1, 3)</f>
        <v>0.38518149498849735</v>
      </c>
      <c r="Z305" s="113"/>
      <c r="AA305" s="113"/>
      <c r="AB305" s="113">
        <f t="shared" ref="AB305" si="473">INDEX(LINEST(AB284:AB295, $C$236:$E$247, TRUE, TRUE), 1, 3)</f>
        <v>0.30812834896733521</v>
      </c>
      <c r="AC305" s="113"/>
      <c r="AD305" s="113"/>
      <c r="AE305" s="113">
        <f t="shared" ref="AE305" si="474">INDEX(LINEST(AE284:AE295, $C$236:$E$247, TRUE, TRUE), 1, 3)</f>
        <v>0.23023907331970825</v>
      </c>
      <c r="AF305" s="113"/>
      <c r="AG305" s="113"/>
      <c r="AH305" s="113">
        <f t="shared" ref="AH305" si="475">INDEX(LINEST(AH284:AH295, $C$236:$E$247, TRUE, TRUE), 1, 3)</f>
        <v>0.15119959013084222</v>
      </c>
      <c r="AI305" s="113"/>
      <c r="AJ305" s="113"/>
      <c r="AK305" s="113">
        <f t="shared" ref="AK305" si="476">INDEX(LINEST(AK284:AK295, $C$236:$E$247, TRUE, TRUE), 1, 3)</f>
        <v>-0.19529854195337568</v>
      </c>
      <c r="AL305" s="113"/>
      <c r="AM305" s="113"/>
      <c r="AN305" s="113">
        <f t="shared" ref="AN305:BA305" si="477">INDEX(LINEST(AN284:AN295, $C$236:$E$247, TRUE, TRUE), 1, 3)</f>
        <v>-7.9464167119995335E-2</v>
      </c>
      <c r="AO305" s="113">
        <f t="shared" si="477"/>
        <v>0.15367991993035215</v>
      </c>
      <c r="AP305" s="113">
        <f t="shared" si="477"/>
        <v>1.4433106527383081E-2</v>
      </c>
      <c r="AQ305" s="113">
        <f t="shared" si="477"/>
        <v>4.4137688106323021E-2</v>
      </c>
      <c r="AR305" s="113">
        <f t="shared" si="477"/>
        <v>6.3279331309509107E-2</v>
      </c>
      <c r="AS305" s="113">
        <f t="shared" si="477"/>
        <v>2.6049684028061421E-2</v>
      </c>
      <c r="AT305" s="113">
        <f t="shared" si="477"/>
        <v>0.13593956662823348</v>
      </c>
      <c r="AU305" s="113">
        <f t="shared" si="477"/>
        <v>1.0506910926487178E-2</v>
      </c>
      <c r="AV305" s="113">
        <f t="shared" si="477"/>
        <v>8.4433935610412528E-2</v>
      </c>
      <c r="AW305" s="113">
        <f t="shared" si="477"/>
        <v>0.17302994760407012</v>
      </c>
      <c r="AX305" s="113">
        <f t="shared" si="477"/>
        <v>0.26665330039646118</v>
      </c>
      <c r="AY305" s="113">
        <f t="shared" si="477"/>
        <v>6.4024363893953218E-2</v>
      </c>
      <c r="AZ305" s="113">
        <f t="shared" si="477"/>
        <v>7.5753927492577589E-2</v>
      </c>
      <c r="BA305" s="113">
        <f t="shared" si="477"/>
        <v>1.148582636251097E-2</v>
      </c>
      <c r="BB305" s="146">
        <v>0</v>
      </c>
      <c r="BC305" s="146">
        <v>0</v>
      </c>
      <c r="BD305" s="146">
        <v>0</v>
      </c>
      <c r="BE305" s="113">
        <f t="shared" ref="BE305:BG305" si="478">INDEX(LINEST(BE284:BE295, $C$236:$E$247, TRUE, TRUE), 1, 3)</f>
        <v>-6.0167452046089786E-4</v>
      </c>
      <c r="BF305" s="113">
        <f t="shared" si="478"/>
        <v>0.11542002829109957</v>
      </c>
      <c r="BG305" s="113">
        <f t="shared" si="478"/>
        <v>0.21243756269712158</v>
      </c>
      <c r="BH305" s="113"/>
      <c r="BI305" s="113">
        <f t="shared" ref="BI305:CF305" si="479">INDEX(LINEST(BI284:BI295, $C$236:$E$247, TRUE, TRUE), 1, 3)</f>
        <v>3.1651557874207638E-3</v>
      </c>
      <c r="BJ305" s="113">
        <f t="shared" si="479"/>
        <v>8.4280387396369297E-2</v>
      </c>
      <c r="BK305" s="113">
        <f t="shared" si="479"/>
        <v>0.16805796518124827</v>
      </c>
      <c r="BL305" s="113">
        <f t="shared" si="479"/>
        <v>0.15949181684672892</v>
      </c>
      <c r="BM305" s="113">
        <f t="shared" si="479"/>
        <v>0.19913273797414324</v>
      </c>
      <c r="BN305" s="113">
        <f t="shared" si="479"/>
        <v>-5.9878295719200678E-3</v>
      </c>
      <c r="BO305" s="113">
        <f t="shared" si="479"/>
        <v>5.4031642480829194E-2</v>
      </c>
      <c r="BP305" s="113">
        <f t="shared" si="479"/>
        <v>-8.1782684545879128E-2</v>
      </c>
      <c r="BQ305" s="113">
        <f t="shared" si="479"/>
        <v>8.2340598053759831E-2</v>
      </c>
      <c r="BR305" s="113">
        <f t="shared" si="479"/>
        <v>0.15906885564090023</v>
      </c>
      <c r="BS305" s="113">
        <f t="shared" si="479"/>
        <v>0.13478472073877767</v>
      </c>
      <c r="BT305" s="113">
        <f t="shared" si="479"/>
        <v>-3.1188807118572897E-2</v>
      </c>
      <c r="BU305" s="113">
        <f t="shared" si="479"/>
        <v>0.14313562042549277</v>
      </c>
      <c r="BV305" s="113">
        <f t="shared" si="479"/>
        <v>0.10475516383840172</v>
      </c>
      <c r="BW305" s="113">
        <f t="shared" si="479"/>
        <v>0.13689323809758969</v>
      </c>
      <c r="BX305" s="113">
        <f t="shared" si="479"/>
        <v>6.9632655105826169E-2</v>
      </c>
      <c r="BY305" s="113">
        <f t="shared" si="479"/>
        <v>1.7124973323511709E-2</v>
      </c>
      <c r="BZ305" s="113">
        <f t="shared" si="479"/>
        <v>2.0010733047483679E-2</v>
      </c>
      <c r="CA305" s="113">
        <f t="shared" si="479"/>
        <v>0.13722904770462521</v>
      </c>
      <c r="CB305" s="113">
        <f t="shared" si="479"/>
        <v>9.8244861622659413E-2</v>
      </c>
      <c r="CC305" s="113">
        <f t="shared" si="479"/>
        <v>0.12413812943850266</v>
      </c>
      <c r="CD305" s="113">
        <f t="shared" si="479"/>
        <v>0.12859346822555809</v>
      </c>
      <c r="CE305" s="113">
        <f t="shared" si="479"/>
        <v>2.5316356449300838E-2</v>
      </c>
      <c r="CF305" s="113">
        <f t="shared" si="479"/>
        <v>3.1136513610626171E-3</v>
      </c>
      <c r="CG305" s="113"/>
      <c r="CH305" s="113"/>
      <c r="CI305" s="113"/>
      <c r="CJ305" s="113">
        <f t="shared" ref="CJ305:CK305" si="480">INDEX(LINEST(CJ284:CJ295, $C$236:$E$247, TRUE, TRUE), 1, 3)</f>
        <v>3.3396864131315186E-2</v>
      </c>
      <c r="CK305" s="113">
        <f t="shared" si="480"/>
        <v>0.29798329141107849</v>
      </c>
      <c r="CL305" s="113"/>
      <c r="CM305" s="113">
        <f t="shared" ref="CM305" si="481">INDEX(LINEST(CM284:CM295, $C$236:$E$247, TRUE, TRUE), 1, 3)</f>
        <v>0.30255406412094904</v>
      </c>
      <c r="CN305" s="113"/>
      <c r="CO305" s="113"/>
      <c r="CP305" s="113">
        <f t="shared" ref="CP305" si="482">INDEX(LINEST(CP284:CP295, $C$236:$E$247, TRUE, TRUE), 1, 3)</f>
        <v>8.3117495745651096E-2</v>
      </c>
      <c r="CQ305" s="113"/>
      <c r="CR305" s="113"/>
      <c r="CS305" s="113"/>
      <c r="CT305" s="113"/>
      <c r="CU305" s="113"/>
      <c r="CV305" s="113"/>
      <c r="CW305" s="113"/>
      <c r="CX305" s="113"/>
      <c r="CY305" s="113"/>
      <c r="CZ305" s="113"/>
      <c r="DA305" s="113"/>
      <c r="DB305" s="113"/>
      <c r="DC305" s="113"/>
      <c r="DD305" s="113"/>
      <c r="DE305" s="113"/>
      <c r="DF305" s="113"/>
      <c r="DG305" s="113"/>
      <c r="DH305" s="113"/>
      <c r="DI305" s="113"/>
      <c r="DJ305" s="113"/>
      <c r="DK305" s="113"/>
      <c r="DL305" s="113"/>
      <c r="DM305" s="113">
        <f t="shared" ref="DM305:DN305" si="483">INDEX(LINEST(DM284:DM295, $C$236:$E$247, TRUE, TRUE), 1, 3)</f>
        <v>-5.7900255454123722E-3</v>
      </c>
      <c r="DN305" s="113">
        <f t="shared" si="483"/>
        <v>0.66507357424457791</v>
      </c>
    </row>
    <row r="306" spans="3:118">
      <c r="C306" s="81"/>
      <c r="D306" s="126"/>
      <c r="F306" s="79"/>
      <c r="G306" s="83"/>
      <c r="H306" s="83" t="s">
        <v>219</v>
      </c>
      <c r="I306" s="113">
        <f>INDEX(LINEST(I284:I295, $C$236:$E$247, TRUE, TRUE), 1, 2)</f>
        <v>0.79430619165770899</v>
      </c>
      <c r="J306" s="113">
        <f t="shared" ref="J306" si="484">INDEX(LINEST(J284:J295, $C$236:$E$247, TRUE, TRUE), 1, 2)</f>
        <v>0.54542337509872696</v>
      </c>
      <c r="K306" s="113">
        <v>0</v>
      </c>
      <c r="L306" s="113">
        <f t="shared" ref="L306:M306" si="485">INDEX(LINEST(L284:L295, $C$236:$E$247, TRUE, TRUE), 1, 2)</f>
        <v>0.93594759619063417</v>
      </c>
      <c r="M306" s="113">
        <f t="shared" si="485"/>
        <v>1.1634374201519204</v>
      </c>
      <c r="N306" s="113">
        <v>0</v>
      </c>
      <c r="O306" s="113">
        <f t="shared" ref="O306:P306" si="486">INDEX(LINEST(O284:O295, $C$236:$E$247, TRUE, TRUE), 1, 2)</f>
        <v>1.5707803242891307</v>
      </c>
      <c r="P306" s="113">
        <f t="shared" si="486"/>
        <v>1.5123349284459224</v>
      </c>
      <c r="Q306" s="113">
        <v>0</v>
      </c>
      <c r="R306" s="113"/>
      <c r="S306" s="113">
        <f t="shared" ref="S306:T306" si="487">INDEX(LINEST(S284:S295, $C$236:$E$247, TRUE, TRUE), 1, 2)</f>
        <v>2.2769693882403148</v>
      </c>
      <c r="T306" s="113">
        <f t="shared" si="487"/>
        <v>0.81615053528843517</v>
      </c>
      <c r="U306" s="113">
        <v>0</v>
      </c>
      <c r="V306" s="113">
        <f t="shared" ref="V306" si="488">INDEX(LINEST(V284:V295, $C$236:$E$247, TRUE, TRUE), 1, 2)</f>
        <v>-2.8641395059177071</v>
      </c>
      <c r="W306" s="113">
        <v>0</v>
      </c>
      <c r="X306" s="113">
        <v>0</v>
      </c>
      <c r="Y306" s="113">
        <f t="shared" ref="Y306" si="489">INDEX(LINEST(Y284:Y295, $C$236:$E$247, TRUE, TRUE), 1, 2)</f>
        <v>0.57757638974538839</v>
      </c>
      <c r="Z306" s="113"/>
      <c r="AA306" s="113"/>
      <c r="AB306" s="113">
        <f t="shared" ref="AB306" si="490">INDEX(LINEST(AB284:AB295, $C$236:$E$247, TRUE, TRUE), 1, 2)</f>
        <v>0.88211652998887624</v>
      </c>
      <c r="AC306" s="113"/>
      <c r="AD306" s="113"/>
      <c r="AE306" s="113">
        <f t="shared" ref="AE306" si="491">INDEX(LINEST(AE284:AE295, $C$236:$E$247, TRUE, TRUE), 1, 2)</f>
        <v>2.0381447267143149</v>
      </c>
      <c r="AF306" s="113"/>
      <c r="AG306" s="113"/>
      <c r="AH306" s="113">
        <f t="shared" ref="AH306" si="492">INDEX(LINEST(AH284:AH295, $C$236:$E$247, TRUE, TRUE), 1, 2)</f>
        <v>-0.14778301873522892</v>
      </c>
      <c r="AI306" s="113"/>
      <c r="AJ306" s="113"/>
      <c r="AK306" s="113">
        <f t="shared" ref="AK306" si="493">INDEX(LINEST(AK284:AK295, $C$236:$E$247, TRUE, TRUE), 1, 2)</f>
        <v>4.6045655388586413</v>
      </c>
      <c r="AL306" s="113"/>
      <c r="AM306" s="113"/>
      <c r="AN306" s="113">
        <f t="shared" ref="AN306:BA306" si="494">INDEX(LINEST(AN284:AN295, $C$236:$E$247, TRUE, TRUE), 1, 2)</f>
        <v>-0.41196145241141841</v>
      </c>
      <c r="AO306" s="113">
        <f t="shared" si="494"/>
        <v>-0.30877388240376968</v>
      </c>
      <c r="AP306" s="113">
        <f t="shared" si="494"/>
        <v>0.23997060350495936</v>
      </c>
      <c r="AQ306" s="113">
        <f t="shared" si="494"/>
        <v>0.28482916781325651</v>
      </c>
      <c r="AR306" s="113">
        <f t="shared" si="494"/>
        <v>-0.17902103363929867</v>
      </c>
      <c r="AS306" s="113">
        <f t="shared" si="494"/>
        <v>2.9091365695400464E-2</v>
      </c>
      <c r="AT306" s="113">
        <f t="shared" si="494"/>
        <v>-1.7413789579248506E-2</v>
      </c>
      <c r="AU306" s="113">
        <f t="shared" si="494"/>
        <v>4.125544685866217E-2</v>
      </c>
      <c r="AV306" s="113">
        <f t="shared" si="494"/>
        <v>-4.9861598959311318E-2</v>
      </c>
      <c r="AW306" s="113">
        <f t="shared" si="494"/>
        <v>-0.60496435749396782</v>
      </c>
      <c r="AX306" s="113">
        <f t="shared" si="494"/>
        <v>-1.1979088701077649</v>
      </c>
      <c r="AY306" s="113">
        <f t="shared" si="494"/>
        <v>-0.20340301982445252</v>
      </c>
      <c r="AZ306" s="113">
        <f t="shared" si="494"/>
        <v>-0.14001467378069551</v>
      </c>
      <c r="BA306" s="113">
        <f t="shared" si="494"/>
        <v>1.0042972654726812</v>
      </c>
      <c r="BB306" s="146">
        <v>0</v>
      </c>
      <c r="BC306" s="146">
        <v>0</v>
      </c>
      <c r="BD306" s="146">
        <v>0</v>
      </c>
      <c r="BE306" s="113">
        <f t="shared" ref="BE306:BG306" si="495">INDEX(LINEST(BE284:BE295, $C$236:$E$247, TRUE, TRUE), 1, 2)</f>
        <v>8.0169168395420765E-2</v>
      </c>
      <c r="BF306" s="113">
        <f t="shared" si="495"/>
        <v>-0.46268845104056661</v>
      </c>
      <c r="BG306" s="113">
        <f t="shared" si="495"/>
        <v>-1.1302853014065997</v>
      </c>
      <c r="BH306" s="113"/>
      <c r="BI306" s="113">
        <f t="shared" ref="BI306:CF306" si="496">INDEX(LINEST(BI284:BI295, $C$236:$E$247, TRUE, TRUE), 1, 2)</f>
        <v>-0.83146931625900378</v>
      </c>
      <c r="BJ306" s="113">
        <f t="shared" si="496"/>
        <v>-0.31318710852096215</v>
      </c>
      <c r="BK306" s="113">
        <f t="shared" si="496"/>
        <v>-0.12498573101455886</v>
      </c>
      <c r="BL306" s="113">
        <f t="shared" si="496"/>
        <v>-0.84155808067625548</v>
      </c>
      <c r="BM306" s="113">
        <f t="shared" si="496"/>
        <v>-0.71068619811561684</v>
      </c>
      <c r="BN306" s="113">
        <f t="shared" si="496"/>
        <v>-0.66097389771199444</v>
      </c>
      <c r="BO306" s="113">
        <f t="shared" si="496"/>
        <v>1.1217763814314057</v>
      </c>
      <c r="BP306" s="113">
        <f t="shared" si="496"/>
        <v>-0.3937154102386704</v>
      </c>
      <c r="BQ306" s="113">
        <f t="shared" si="496"/>
        <v>3.1846020275352334E-2</v>
      </c>
      <c r="BR306" s="113">
        <f t="shared" si="496"/>
        <v>-0.29891336830379606</v>
      </c>
      <c r="BS306" s="113">
        <f t="shared" si="496"/>
        <v>-0.26659796855767842</v>
      </c>
      <c r="BT306" s="113">
        <f t="shared" si="496"/>
        <v>0.28928983594807789</v>
      </c>
      <c r="BU306" s="113">
        <f t="shared" si="496"/>
        <v>0.2867404911640305</v>
      </c>
      <c r="BV306" s="113">
        <f t="shared" si="496"/>
        <v>0.69385758050914015</v>
      </c>
      <c r="BW306" s="113">
        <f t="shared" si="496"/>
        <v>0.1975680323517108</v>
      </c>
      <c r="BX306" s="113">
        <f t="shared" si="496"/>
        <v>0.35122346517642927</v>
      </c>
      <c r="BY306" s="113">
        <f t="shared" si="496"/>
        <v>7.0862905957370034E-2</v>
      </c>
      <c r="BZ306" s="113">
        <f t="shared" si="496"/>
        <v>-4.4666735071526818E-3</v>
      </c>
      <c r="CA306" s="113">
        <f t="shared" si="496"/>
        <v>0.53951657394873531</v>
      </c>
      <c r="CB306" s="113">
        <f t="shared" si="496"/>
        <v>0.71149663189853696</v>
      </c>
      <c r="CC306" s="113">
        <f t="shared" si="496"/>
        <v>-3.8500719786465104E-2</v>
      </c>
      <c r="CD306" s="113">
        <f t="shared" si="496"/>
        <v>0.27973566422720791</v>
      </c>
      <c r="CE306" s="113">
        <f t="shared" si="496"/>
        <v>0.96336740039318292</v>
      </c>
      <c r="CF306" s="113">
        <f t="shared" si="496"/>
        <v>-9.1129087306476425E-3</v>
      </c>
      <c r="CG306" s="113"/>
      <c r="CH306" s="113"/>
      <c r="CI306" s="113"/>
      <c r="CJ306" s="113">
        <f t="shared" ref="CJ306:CK306" si="497">INDEX(LINEST(CJ284:CJ295, $C$236:$E$247, TRUE, TRUE), 1, 2)</f>
        <v>0.44122439786647299</v>
      </c>
      <c r="CK306" s="113">
        <f t="shared" si="497"/>
        <v>-1.642650496845893</v>
      </c>
      <c r="CL306" s="113"/>
      <c r="CM306" s="113">
        <f t="shared" ref="CM306" si="498">INDEX(LINEST(CM284:CM295, $C$236:$E$247, TRUE, TRUE), 1, 2)</f>
        <v>0.85637155192660896</v>
      </c>
      <c r="CN306" s="113"/>
      <c r="CO306" s="113"/>
      <c r="CP306" s="113">
        <f t="shared" ref="CP306" si="499">INDEX(LINEST(CP284:CP295, $C$236:$E$247, TRUE, TRUE), 1, 2)</f>
        <v>-9.9240555234624245E-2</v>
      </c>
      <c r="CQ306" s="113"/>
      <c r="CR306" s="113"/>
      <c r="CS306" s="113"/>
      <c r="CT306" s="113"/>
      <c r="CU306" s="113"/>
      <c r="CV306" s="113"/>
      <c r="CW306" s="113"/>
      <c r="CX306" s="113"/>
      <c r="CY306" s="113"/>
      <c r="CZ306" s="113"/>
      <c r="DA306" s="113"/>
      <c r="DB306" s="113"/>
      <c r="DC306" s="113"/>
      <c r="DD306" s="113"/>
      <c r="DE306" s="113"/>
      <c r="DF306" s="113"/>
      <c r="DG306" s="113"/>
      <c r="DH306" s="113"/>
      <c r="DI306" s="113"/>
      <c r="DJ306" s="113"/>
      <c r="DK306" s="113"/>
      <c r="DL306" s="113"/>
      <c r="DM306" s="113">
        <f t="shared" ref="DM306:DN306" si="500">INDEX(LINEST(DM284:DM295, $C$236:$E$247, TRUE, TRUE), 1, 2)</f>
        <v>1.1095758122298065</v>
      </c>
      <c r="DN306" s="113">
        <f t="shared" si="500"/>
        <v>-0.6178939417454552</v>
      </c>
    </row>
    <row r="307" spans="3:118">
      <c r="C307" s="81"/>
      <c r="D307" s="126"/>
      <c r="F307" s="79"/>
      <c r="G307" s="83"/>
      <c r="H307" s="83" t="s">
        <v>223</v>
      </c>
      <c r="I307" s="113">
        <f>INDEX(LINEST(I284:I295, $C$236:$E$247, TRUE, TRUE), 1, 1)</f>
        <v>-0.90497363466834246</v>
      </c>
      <c r="J307" s="113">
        <f t="shared" ref="J307" si="501">INDEX(LINEST(J284:J295, $C$236:$E$247, TRUE, TRUE), 1, 1)</f>
        <v>-0.75373433246170574</v>
      </c>
      <c r="K307" s="113">
        <v>0</v>
      </c>
      <c r="L307" s="113">
        <f t="shared" ref="L307:M307" si="502">INDEX(LINEST(L284:L295, $C$236:$E$247, TRUE, TRUE), 1, 1)</f>
        <v>-0.93974376597862452</v>
      </c>
      <c r="M307" s="113">
        <f t="shared" si="502"/>
        <v>-0.75476684038711317</v>
      </c>
      <c r="N307" s="113">
        <v>0</v>
      </c>
      <c r="O307" s="113">
        <f t="shared" ref="O307:P307" si="503">INDEX(LINEST(O284:O295, $C$236:$E$247, TRUE, TRUE), 1, 1)</f>
        <v>-1.4104612066857416</v>
      </c>
      <c r="P307" s="113">
        <f t="shared" si="503"/>
        <v>-0.84008422198028221</v>
      </c>
      <c r="Q307" s="113">
        <v>0</v>
      </c>
      <c r="R307" s="113"/>
      <c r="S307" s="113">
        <f t="shared" ref="S307:T307" si="504">INDEX(LINEST(S284:S295, $C$236:$E$247, TRUE, TRUE), 1, 1)</f>
        <v>-0.95997587465528633</v>
      </c>
      <c r="T307" s="113">
        <f t="shared" si="504"/>
        <v>0.5869440674454095</v>
      </c>
      <c r="U307" s="113">
        <v>0</v>
      </c>
      <c r="V307" s="113">
        <f t="shared" ref="V307" si="505">INDEX(LINEST(V284:V295, $C$236:$E$247, TRUE, TRUE), 1, 1)</f>
        <v>0.31569636130993262</v>
      </c>
      <c r="W307" s="113">
        <v>0</v>
      </c>
      <c r="X307" s="113">
        <v>0</v>
      </c>
      <c r="Y307" s="113">
        <f t="shared" ref="Y307" si="506">INDEX(LINEST(Y284:Y295, $C$236:$E$247, TRUE, TRUE), 1, 1)</f>
        <v>-0.87461307101811259</v>
      </c>
      <c r="Z307" s="113"/>
      <c r="AA307" s="113"/>
      <c r="AB307" s="113">
        <f t="shared" ref="AB307" si="507">INDEX(LINEST(AB284:AB295, $C$236:$E$247, TRUE, TRUE), 1, 1)</f>
        <v>-0.59769190084584234</v>
      </c>
      <c r="AC307" s="113"/>
      <c r="AD307" s="113"/>
      <c r="AE307" s="113">
        <f t="shared" ref="AE307" si="508">INDEX(LINEST(AE284:AE295, $C$236:$E$247, TRUE, TRUE), 1, 1)</f>
        <v>-0.59699637693984287</v>
      </c>
      <c r="AF307" s="113"/>
      <c r="AG307" s="113"/>
      <c r="AH307" s="113">
        <f t="shared" ref="AH307" si="509">INDEX(LINEST(AH284:AH295, $C$236:$E$247, TRUE, TRUE), 1, 1)</f>
        <v>0.11574226313662019</v>
      </c>
      <c r="AI307" s="113"/>
      <c r="AJ307" s="113"/>
      <c r="AK307" s="113">
        <f t="shared" ref="AK307" si="510">INDEX(LINEST(AK284:AK295, $C$236:$E$247, TRUE, TRUE), 1, 1)</f>
        <v>1.7764484085834382</v>
      </c>
      <c r="AL307" s="113"/>
      <c r="AM307" s="113"/>
      <c r="AN307" s="113">
        <f t="shared" ref="AN307:BA307" si="511">INDEX(LINEST(AN284:AN295, $C$236:$E$247, TRUE, TRUE), 1, 1)</f>
        <v>0.74430981106814398</v>
      </c>
      <c r="AO307" s="113">
        <f t="shared" si="511"/>
        <v>-0.19868570732617377</v>
      </c>
      <c r="AP307" s="113">
        <f t="shared" si="511"/>
        <v>3.7879702785092229E-2</v>
      </c>
      <c r="AQ307" s="113">
        <f t="shared" si="511"/>
        <v>-4.0735987821152571E-2</v>
      </c>
      <c r="AR307" s="113">
        <f t="shared" si="511"/>
        <v>0.37046223433383774</v>
      </c>
      <c r="AS307" s="113">
        <f t="shared" si="511"/>
        <v>2.499825452251447E-2</v>
      </c>
      <c r="AT307" s="113">
        <f t="shared" si="511"/>
        <v>-0.30216477381818957</v>
      </c>
      <c r="AU307" s="113">
        <f t="shared" si="511"/>
        <v>7.8587881654577932E-2</v>
      </c>
      <c r="AV307" s="113">
        <f t="shared" si="511"/>
        <v>-0.10099102639109125</v>
      </c>
      <c r="AW307" s="113">
        <f t="shared" si="511"/>
        <v>-0.16617052852445055</v>
      </c>
      <c r="AX307" s="113">
        <f t="shared" si="511"/>
        <v>-0.45306384794184945</v>
      </c>
      <c r="AY307" s="113">
        <f t="shared" si="511"/>
        <v>0.18030968119975346</v>
      </c>
      <c r="AZ307" s="113">
        <f t="shared" si="511"/>
        <v>0.13640845927824283</v>
      </c>
      <c r="BA307" s="113">
        <f t="shared" si="511"/>
        <v>0.22491902849127218</v>
      </c>
      <c r="BB307" s="146">
        <v>0</v>
      </c>
      <c r="BC307" s="146">
        <v>0</v>
      </c>
      <c r="BD307" s="146">
        <v>0</v>
      </c>
      <c r="BE307" s="113">
        <f t="shared" ref="BE307:BG307" si="512">INDEX(LINEST(BE284:BE295, $C$236:$E$247, TRUE, TRUE), 1, 1)</f>
        <v>0.2241391336567253</v>
      </c>
      <c r="BF307" s="113">
        <f t="shared" si="512"/>
        <v>-0.18473373195195658</v>
      </c>
      <c r="BG307" s="113">
        <f t="shared" si="512"/>
        <v>-7.8846897260766963E-2</v>
      </c>
      <c r="BH307" s="113"/>
      <c r="BI307" s="113">
        <f t="shared" ref="BI307:CF307" si="513">INDEX(LINEST(BI284:BI295, $C$236:$E$247, TRUE, TRUE), 1, 1)</f>
        <v>0.45875879665423658</v>
      </c>
      <c r="BJ307" s="113">
        <f t="shared" si="513"/>
        <v>7.8293272619244056E-2</v>
      </c>
      <c r="BK307" s="113">
        <f t="shared" si="513"/>
        <v>-0.12440182820714819</v>
      </c>
      <c r="BL307" s="113">
        <f t="shared" si="513"/>
        <v>0.10317425462731442</v>
      </c>
      <c r="BM307" s="113">
        <f t="shared" si="513"/>
        <v>-9.8802482796111618E-2</v>
      </c>
      <c r="BN307" s="113">
        <f t="shared" si="513"/>
        <v>0.71599308926412863</v>
      </c>
      <c r="BO307" s="113">
        <f t="shared" si="513"/>
        <v>7.7009384407287829E-2</v>
      </c>
      <c r="BP307" s="113">
        <f t="shared" si="513"/>
        <v>0.80618349199116046</v>
      </c>
      <c r="BQ307" s="113">
        <f t="shared" si="513"/>
        <v>0.14423641295648476</v>
      </c>
      <c r="BR307" s="113">
        <f t="shared" si="513"/>
        <v>-3.5873796878159787E-2</v>
      </c>
      <c r="BS307" s="113">
        <f t="shared" si="513"/>
        <v>5.4359552810337955E-2</v>
      </c>
      <c r="BT307" s="113">
        <f t="shared" si="513"/>
        <v>0.5756006169652873</v>
      </c>
      <c r="BU307" s="113">
        <f t="shared" si="513"/>
        <v>-0.15183688361982758</v>
      </c>
      <c r="BV307" s="113">
        <f t="shared" si="513"/>
        <v>-8.1170053444856352E-2</v>
      </c>
      <c r="BW307" s="113">
        <f t="shared" si="513"/>
        <v>-9.9265624988237641E-2</v>
      </c>
      <c r="BX307" s="113">
        <f t="shared" si="513"/>
        <v>-0.18362048774675477</v>
      </c>
      <c r="BY307" s="113">
        <f t="shared" si="513"/>
        <v>-4.0608545307568203E-2</v>
      </c>
      <c r="BZ307" s="113">
        <f t="shared" si="513"/>
        <v>-5.7010236428247776E-2</v>
      </c>
      <c r="CA307" s="113">
        <f t="shared" si="513"/>
        <v>-0.18704120810480349</v>
      </c>
      <c r="CB307" s="113">
        <f t="shared" si="513"/>
        <v>-0.12051171148446872</v>
      </c>
      <c r="CC307" s="113">
        <f t="shared" si="513"/>
        <v>3.5529926646746812E-2</v>
      </c>
      <c r="CD307" s="113">
        <f t="shared" si="513"/>
        <v>-0.14879571783556883</v>
      </c>
      <c r="CE307" s="113">
        <f t="shared" si="513"/>
        <v>-5.2487569835892714E-2</v>
      </c>
      <c r="CF307" s="113">
        <f t="shared" si="513"/>
        <v>2.4665374209752067E-2</v>
      </c>
      <c r="CG307" s="113"/>
      <c r="CH307" s="113"/>
      <c r="CI307" s="113"/>
      <c r="CJ307" s="113">
        <f t="shared" ref="CJ307:CK307" si="514">INDEX(LINEST(CJ284:CJ295, $C$236:$E$247, TRUE, TRUE), 1, 1)</f>
        <v>-4.1151053546353948E-2</v>
      </c>
      <c r="CK307" s="113">
        <f t="shared" si="514"/>
        <v>-0.56413066672501055</v>
      </c>
      <c r="CL307" s="113"/>
      <c r="CM307" s="113">
        <f t="shared" ref="CM307" si="515">INDEX(LINEST(CM284:CM295, $C$236:$E$247, TRUE, TRUE), 1, 1)</f>
        <v>-0.78755236408730112</v>
      </c>
      <c r="CN307" s="113"/>
      <c r="CO307" s="113"/>
      <c r="CP307" s="113">
        <f t="shared" ref="CP307" si="516">INDEX(LINEST(CP284:CP295, $C$236:$E$247, TRUE, TRUE), 1, 1)</f>
        <v>-3.50123221025163E-2</v>
      </c>
      <c r="CQ307" s="113"/>
      <c r="CR307" s="113"/>
      <c r="CS307" s="113"/>
      <c r="CT307" s="113"/>
      <c r="CU307" s="113"/>
      <c r="CV307" s="113"/>
      <c r="CW307" s="113"/>
      <c r="CX307" s="113"/>
      <c r="CY307" s="113"/>
      <c r="CZ307" s="113"/>
      <c r="DA307" s="113"/>
      <c r="DB307" s="113"/>
      <c r="DC307" s="113"/>
      <c r="DD307" s="113"/>
      <c r="DE307" s="113"/>
      <c r="DF307" s="113"/>
      <c r="DG307" s="113"/>
      <c r="DH307" s="113"/>
      <c r="DI307" s="113"/>
      <c r="DJ307" s="113"/>
      <c r="DK307" s="113"/>
      <c r="DL307" s="113"/>
      <c r="DM307" s="113">
        <f t="shared" ref="DM307:DN307" si="517">INDEX(LINEST(DM284:DM295, $C$236:$E$247, TRUE, TRUE), 1, 1)</f>
        <v>0.12861818992416829</v>
      </c>
      <c r="DN307" s="113">
        <f t="shared" si="517"/>
        <v>-1.7594639231724669</v>
      </c>
    </row>
    <row r="308" spans="3:118">
      <c r="C308" s="81"/>
      <c r="D308" s="126"/>
      <c r="F308" s="79"/>
      <c r="G308" s="83"/>
      <c r="H308" s="83" t="s">
        <v>222</v>
      </c>
      <c r="I308" s="78">
        <f>INDEX(LINEST(I284:I295, $C$236:$E$247, TRUE, TRUE), 3,1)</f>
        <v>0.95901227142346834</v>
      </c>
      <c r="J308" s="78">
        <f t="shared" ref="J308" si="518">INDEX(LINEST(J284:J295, $C$236:$E$247, TRUE, TRUE), 3,1)</f>
        <v>0.94027110547840309</v>
      </c>
      <c r="K308" s="78"/>
      <c r="L308" s="78">
        <f t="shared" ref="L308:M308" si="519">INDEX(LINEST(L284:L295, $C$236:$E$247, TRUE, TRUE), 3,1)</f>
        <v>0.95185364352094959</v>
      </c>
      <c r="M308" s="78">
        <f t="shared" si="519"/>
        <v>0.93379589790570872</v>
      </c>
      <c r="N308" s="78"/>
      <c r="O308" s="78">
        <f t="shared" ref="O308:P308" si="520">INDEX(LINEST(O284:O295, $C$236:$E$247, TRUE, TRUE), 3,1)</f>
        <v>0.92551273393276845</v>
      </c>
      <c r="P308" s="78">
        <f t="shared" si="520"/>
        <v>0.86621825277694819</v>
      </c>
      <c r="Q308" s="78"/>
      <c r="R308" s="78"/>
      <c r="S308" s="78">
        <f t="shared" ref="S308:T308" si="521">INDEX(LINEST(S284:S295, $C$236:$E$247, TRUE, TRUE), 3,1)</f>
        <v>0.96295212150925036</v>
      </c>
      <c r="T308" s="78">
        <f t="shared" si="521"/>
        <v>0.93868559143289498</v>
      </c>
      <c r="U308" s="78"/>
      <c r="V308" s="78">
        <f t="shared" ref="V308:W308" si="522">INDEX(LINEST(V284:V295, $C$236:$E$247, TRUE, TRUE), 3,1)</f>
        <v>0.95936015612245229</v>
      </c>
      <c r="W308" s="78">
        <f t="shared" si="522"/>
        <v>0.63988639763822164</v>
      </c>
      <c r="X308" s="78"/>
      <c r="Y308" s="78">
        <f t="shared" ref="Y308" si="523">INDEX(LINEST(Y284:Y295, $C$236:$E$247, TRUE, TRUE), 3,1)</f>
        <v>0.91921235949151703</v>
      </c>
      <c r="Z308" s="78"/>
      <c r="AA308" s="78"/>
      <c r="AB308" s="78">
        <f t="shared" ref="AB308" si="524">INDEX(LINEST(AB284:AB295, $C$236:$E$247, TRUE, TRUE), 3,1)</f>
        <v>0.93872425442225949</v>
      </c>
      <c r="AC308" s="78"/>
      <c r="AD308" s="78"/>
      <c r="AE308" s="78">
        <f t="shared" ref="AE308" si="525">INDEX(LINEST(AE284:AE295, $C$236:$E$247, TRUE, TRUE), 3,1)</f>
        <v>0.92229828271693792</v>
      </c>
      <c r="AF308" s="78"/>
      <c r="AG308" s="78"/>
      <c r="AH308" s="78">
        <f t="shared" ref="AH308" si="526">INDEX(LINEST(AH284:AH295, $C$236:$E$247, TRUE, TRUE), 3,1)</f>
        <v>0.97666969715411311</v>
      </c>
      <c r="AI308" s="78"/>
      <c r="AJ308" s="78"/>
      <c r="AK308" s="78">
        <f t="shared" ref="AK308" si="527">INDEX(LINEST(AK284:AK295, $C$236:$E$247, TRUE, TRUE), 3,1)</f>
        <v>0.85248082419988025</v>
      </c>
      <c r="AL308" s="78"/>
      <c r="AM308" s="78"/>
      <c r="AN308" s="78">
        <f t="shared" ref="AN308:BA308" si="528">INDEX(LINEST(AN284:AN295, $C$236:$E$247, TRUE, TRUE), 3,1)</f>
        <v>0.70740011189294216</v>
      </c>
      <c r="AO308" s="78">
        <f t="shared" si="528"/>
        <v>0.89629960172628376</v>
      </c>
      <c r="AP308" s="78">
        <f t="shared" si="528"/>
        <v>0.98152875276777285</v>
      </c>
      <c r="AQ308" s="78">
        <f t="shared" si="528"/>
        <v>0.91057282683032992</v>
      </c>
      <c r="AR308" s="78">
        <f t="shared" si="528"/>
        <v>0.92551430541815582</v>
      </c>
      <c r="AS308" s="78">
        <f t="shared" si="528"/>
        <v>0.97727286655500356</v>
      </c>
      <c r="AT308" s="78">
        <f t="shared" si="528"/>
        <v>0.97332718661905382</v>
      </c>
      <c r="AU308" s="78">
        <f t="shared" si="528"/>
        <v>0.98083430045687769</v>
      </c>
      <c r="AV308" s="78">
        <f t="shared" si="528"/>
        <v>0.95335077865341311</v>
      </c>
      <c r="AW308" s="78">
        <f t="shared" si="528"/>
        <v>0.942027833359802</v>
      </c>
      <c r="AX308" s="78">
        <f t="shared" si="528"/>
        <v>0.77628822574114065</v>
      </c>
      <c r="AY308" s="78">
        <f t="shared" si="528"/>
        <v>0.96255190403127067</v>
      </c>
      <c r="AZ308" s="78">
        <f t="shared" si="528"/>
        <v>0.93886761677445119</v>
      </c>
      <c r="BA308" s="78">
        <f t="shared" si="528"/>
        <v>0.81393413881426757</v>
      </c>
      <c r="BB308" s="78"/>
      <c r="BC308" s="78"/>
      <c r="BD308" s="78"/>
      <c r="BE308" s="78">
        <f t="shared" ref="BE308:BG308" si="529">INDEX(LINEST(BE284:BE295, $C$236:$E$247, TRUE, TRUE), 3,1)</f>
        <v>0.78569170563521407</v>
      </c>
      <c r="BF308" s="78">
        <f t="shared" si="529"/>
        <v>0.76671719494803259</v>
      </c>
      <c r="BG308" s="78">
        <f t="shared" si="529"/>
        <v>0.90766610700662764</v>
      </c>
      <c r="BH308" s="78"/>
      <c r="BI308" s="78">
        <f t="shared" ref="BI308:CF308" si="530">INDEX(LINEST(BI284:BI295, $C$236:$E$247, TRUE, TRUE), 3,1)</f>
        <v>0.96156271857488251</v>
      </c>
      <c r="BJ308" s="78">
        <f t="shared" si="530"/>
        <v>0.95812526277445764</v>
      </c>
      <c r="BK308" s="78">
        <f t="shared" si="530"/>
        <v>0.99288555237089171</v>
      </c>
      <c r="BL308" s="78">
        <f t="shared" si="530"/>
        <v>0.98636970709902128</v>
      </c>
      <c r="BM308" s="78">
        <f t="shared" si="530"/>
        <v>0.98087372942317053</v>
      </c>
      <c r="BN308" s="78">
        <f t="shared" si="530"/>
        <v>0.97308101368137656</v>
      </c>
      <c r="BO308" s="78">
        <f t="shared" si="530"/>
        <v>0.92780697061326034</v>
      </c>
      <c r="BP308" s="78">
        <f t="shared" si="530"/>
        <v>0.95611285427454218</v>
      </c>
      <c r="BQ308" s="78">
        <f t="shared" si="530"/>
        <v>0.98186049519275065</v>
      </c>
      <c r="BR308" s="78">
        <f t="shared" si="530"/>
        <v>0.99022633850507802</v>
      </c>
      <c r="BS308" s="78">
        <f t="shared" si="530"/>
        <v>0.98893133488728679</v>
      </c>
      <c r="BT308" s="78">
        <f t="shared" si="530"/>
        <v>0.99727614717875313</v>
      </c>
      <c r="BU308" s="78">
        <f t="shared" si="530"/>
        <v>0.9821832241112638</v>
      </c>
      <c r="BV308" s="78">
        <f t="shared" si="530"/>
        <v>0.98635298882266109</v>
      </c>
      <c r="BW308" s="78">
        <f t="shared" si="530"/>
        <v>0.99571929565162443</v>
      </c>
      <c r="BX308" s="78">
        <f t="shared" si="530"/>
        <v>0.93491694905622491</v>
      </c>
      <c r="BY308" s="78">
        <f t="shared" si="530"/>
        <v>0.8531772456106983</v>
      </c>
      <c r="BZ308" s="78">
        <f t="shared" si="530"/>
        <v>0.62307117869458817</v>
      </c>
      <c r="CA308" s="78">
        <f t="shared" si="530"/>
        <v>0.95099994539429022</v>
      </c>
      <c r="CB308" s="78">
        <f t="shared" si="530"/>
        <v>0.96849514587390872</v>
      </c>
      <c r="CC308" s="78">
        <f t="shared" si="530"/>
        <v>0.93408557615314403</v>
      </c>
      <c r="CD308" s="78">
        <f t="shared" si="530"/>
        <v>0.90123179987323454</v>
      </c>
      <c r="CE308" s="78">
        <f t="shared" si="530"/>
        <v>0.67288769857929642</v>
      </c>
      <c r="CF308" s="78">
        <f t="shared" si="530"/>
        <v>0.97413217820157905</v>
      </c>
      <c r="CG308" s="78"/>
      <c r="CH308" s="78"/>
      <c r="CI308" s="78"/>
      <c r="CJ308" s="78">
        <f t="shared" ref="CJ308:CK308" si="531">INDEX(LINEST(CJ284:CJ295, $C$236:$E$247, TRUE, TRUE), 3,1)</f>
        <v>0.75216142880795434</v>
      </c>
      <c r="CK308" s="78">
        <f t="shared" si="531"/>
        <v>0.74317071880943952</v>
      </c>
      <c r="CL308" s="78"/>
      <c r="CM308" s="78">
        <f t="shared" ref="CM308" si="532">INDEX(LINEST(CM284:CM295, $C$236:$E$247, TRUE, TRUE), 3,1)</f>
        <v>0.82567124119961322</v>
      </c>
      <c r="CN308" s="78"/>
      <c r="CO308" s="78"/>
      <c r="CP308" s="78">
        <f t="shared" ref="CP308" si="533">INDEX(LINEST(CP284:CP295, $C$236:$E$247, TRUE, TRUE), 3,1)</f>
        <v>0.97546346822684971</v>
      </c>
      <c r="CQ308" s="78"/>
      <c r="CR308" s="78"/>
      <c r="CS308" s="78"/>
      <c r="CT308" s="78"/>
      <c r="CU308" s="78"/>
      <c r="CV308" s="78"/>
      <c r="CW308" s="78"/>
      <c r="CX308" s="78"/>
      <c r="CY308" s="78"/>
      <c r="CZ308" s="78"/>
      <c r="DA308" s="78"/>
      <c r="DB308" s="78"/>
      <c r="DC308" s="78"/>
      <c r="DD308" s="78"/>
      <c r="DE308" s="78"/>
      <c r="DF308" s="78"/>
      <c r="DG308" s="78"/>
      <c r="DH308" s="78"/>
      <c r="DI308" s="78"/>
      <c r="DJ308" s="78"/>
      <c r="DK308" s="78"/>
      <c r="DL308" s="78"/>
      <c r="DM308" s="78">
        <f t="shared" ref="DM308:DN308" si="534">INDEX(LINEST(DM284:DM295, $C$236:$E$247, TRUE, TRUE), 3,1)</f>
        <v>0.82313344408822098</v>
      </c>
      <c r="DN308" s="78">
        <f t="shared" si="534"/>
        <v>0.65947701608790965</v>
      </c>
    </row>
    <row r="309" spans="3:118">
      <c r="C309" s="81"/>
      <c r="D309" s="126"/>
      <c r="F309" s="79"/>
      <c r="G309" s="83"/>
      <c r="H309" s="83" t="s">
        <v>256</v>
      </c>
      <c r="I309" s="129">
        <f>I304+(I305*$C$247) + (I306*$D$247) + (I307*$E$247)</f>
        <v>22.978536250327352</v>
      </c>
      <c r="J309" s="129">
        <f t="shared" ref="J309" si="535">J304+(J305*$C$247) + (J306*$D$247) + (J307*$E$247)</f>
        <v>23.045006840107135</v>
      </c>
      <c r="K309" s="129"/>
      <c r="L309" s="129">
        <f t="shared" ref="L309:M309" si="536">L304+(L305*$C$247) + (L306*$D$247) + (L307*$E$247)</f>
        <v>24.511948463466297</v>
      </c>
      <c r="M309" s="129">
        <f t="shared" si="536"/>
        <v>22.546377311122569</v>
      </c>
      <c r="N309" s="129"/>
      <c r="O309" s="129">
        <f t="shared" ref="O309:P309" si="537">O304+(O305*$C$247) + (O306*$D$247) + (O307*$E$247)</f>
        <v>28.151396675698379</v>
      </c>
      <c r="P309" s="129">
        <f t="shared" si="537"/>
        <v>23.091255507027427</v>
      </c>
      <c r="Q309" s="129"/>
      <c r="R309" s="129"/>
      <c r="S309" s="129">
        <f t="shared" ref="S309:T309" si="538">S304+(S305*$C$247) + (S306*$D$247) + (S307*$E$247)</f>
        <v>28.023878503468723</v>
      </c>
      <c r="T309" s="129">
        <f t="shared" si="538"/>
        <v>23.647416757973588</v>
      </c>
      <c r="U309" s="129"/>
      <c r="V309" s="129">
        <f t="shared" ref="V309:W309" si="539">V304+(V305*$C$247) + (V306*$D$247) + (V307*$E$247)</f>
        <v>39.642046234457666</v>
      </c>
      <c r="W309" s="129">
        <f t="shared" si="539"/>
        <v>0</v>
      </c>
      <c r="X309" s="129"/>
      <c r="Y309" s="129">
        <f t="shared" ref="Y309" si="540">Y304+(Y305*$C$247) + (Y306*$D$247) + (Y307*$E$247)</f>
        <v>22.230022820007207</v>
      </c>
      <c r="Z309" s="129"/>
      <c r="AA309" s="129"/>
      <c r="AB309" s="129">
        <f t="shared" ref="AB309" si="541">AB304+(AB305*$C$247) + (AB306*$D$247) + (AB307*$E$247)</f>
        <v>21.866746336429287</v>
      </c>
      <c r="AC309" s="129"/>
      <c r="AD309" s="129"/>
      <c r="AE309" s="129">
        <f t="shared" ref="AE309" si="542">AE304+(AE305*$C$247) + (AE306*$D$247) + (AE307*$E$247)</f>
        <v>17.304265663500928</v>
      </c>
      <c r="AF309" s="129"/>
      <c r="AG309" s="129"/>
      <c r="AH309" s="129">
        <f t="shared" ref="AH309" si="543">AH304+(AH305*$C$247) + (AH306*$D$247) + (AH307*$E$247)</f>
        <v>22.01254204642359</v>
      </c>
      <c r="AI309" s="129"/>
      <c r="AJ309" s="129"/>
      <c r="AK309" s="129">
        <f t="shared" ref="AK309" si="544">AK304+(AK305*$C$247) + (AK306*$D$247) + (AK307*$E$247)</f>
        <v>37.787772246491841</v>
      </c>
      <c r="AL309" s="129"/>
      <c r="AM309" s="129"/>
      <c r="AN309" s="129">
        <f t="shared" ref="AN309:BA309" si="545">AN304+(AN305*$C$247) + (AN306*$D$247) + (AN307*$E$247)</f>
        <v>12.930149735270106</v>
      </c>
      <c r="AO309" s="129">
        <f t="shared" si="545"/>
        <v>11.358764034023636</v>
      </c>
      <c r="AP309" s="129">
        <f t="shared" si="545"/>
        <v>5.1144877098261929</v>
      </c>
      <c r="AQ309" s="129">
        <f t="shared" si="545"/>
        <v>5.7673391507193799</v>
      </c>
      <c r="AR309" s="129">
        <f t="shared" si="545"/>
        <v>13.970397687126933</v>
      </c>
      <c r="AS309" s="129">
        <f t="shared" si="545"/>
        <v>5.4821158056718247</v>
      </c>
      <c r="AT309" s="129">
        <f t="shared" si="545"/>
        <v>7.3279829250635657</v>
      </c>
      <c r="AU309" s="129">
        <f t="shared" si="545"/>
        <v>5.456079396318728</v>
      </c>
      <c r="AV309" s="129">
        <f t="shared" si="545"/>
        <v>7.3282476628706945</v>
      </c>
      <c r="AW309" s="129">
        <f t="shared" si="545"/>
        <v>12.274938905916258</v>
      </c>
      <c r="AX309" s="129">
        <f t="shared" si="545"/>
        <v>11.848925699966117</v>
      </c>
      <c r="AY309" s="129">
        <f t="shared" si="545"/>
        <v>12.153842988652571</v>
      </c>
      <c r="AZ309" s="129">
        <f t="shared" si="545"/>
        <v>12.393026650733304</v>
      </c>
      <c r="BA309" s="129">
        <f t="shared" si="545"/>
        <v>13.374846384434306</v>
      </c>
      <c r="BB309" s="129"/>
      <c r="BC309" s="129"/>
      <c r="BD309" s="129"/>
      <c r="BE309" s="129">
        <f t="shared" ref="BE309:BG309" si="546">BE304+(BE305*$C$247) + (BE306*$D$247) + (BE307*$E$247)</f>
        <v>8.617990440975575</v>
      </c>
      <c r="BF309" s="129">
        <f t="shared" si="546"/>
        <v>8.151687757100035</v>
      </c>
      <c r="BG309" s="129">
        <f t="shared" si="546"/>
        <v>16.532052434227325</v>
      </c>
      <c r="BH309" s="129"/>
      <c r="BI309" s="129">
        <f t="shared" ref="BI309:CF309" si="547">BI304+(BI305*$C$247) + (BI306*$D$247) + (BI307*$E$247)</f>
        <v>11.877836503521053</v>
      </c>
      <c r="BJ309" s="129">
        <f t="shared" si="547"/>
        <v>10.578814484960873</v>
      </c>
      <c r="BK309" s="129">
        <f t="shared" si="547"/>
        <v>13.561979972408807</v>
      </c>
      <c r="BL309" s="129">
        <f t="shared" si="547"/>
        <v>17.117653771767266</v>
      </c>
      <c r="BM309" s="129">
        <f t="shared" si="547"/>
        <v>17.056088316398871</v>
      </c>
      <c r="BN309" s="129">
        <f t="shared" si="547"/>
        <v>17.517084882303379</v>
      </c>
      <c r="BO309" s="129">
        <f t="shared" si="547"/>
        <v>14.022802423086631</v>
      </c>
      <c r="BP309" s="129">
        <f t="shared" si="547"/>
        <v>15.9423632575797</v>
      </c>
      <c r="BQ309" s="129">
        <f t="shared" si="547"/>
        <v>15.859946282364945</v>
      </c>
      <c r="BR309" s="129">
        <f t="shared" si="547"/>
        <v>16.699231675570758</v>
      </c>
      <c r="BS309" s="129">
        <f t="shared" si="547"/>
        <v>17.15478030314658</v>
      </c>
      <c r="BT309" s="129">
        <f t="shared" si="547"/>
        <v>16.495474241336751</v>
      </c>
      <c r="BU309" s="129">
        <f t="shared" si="547"/>
        <v>14.830092941074895</v>
      </c>
      <c r="BV309" s="129">
        <f t="shared" si="547"/>
        <v>15.210128444505045</v>
      </c>
      <c r="BW309" s="129">
        <f t="shared" si="547"/>
        <v>15.367339170199472</v>
      </c>
      <c r="BX309" s="129">
        <f t="shared" si="547"/>
        <v>4.6389623188478026</v>
      </c>
      <c r="BY309" s="129">
        <f t="shared" si="547"/>
        <v>0.98893076681473246</v>
      </c>
      <c r="BZ309" s="129">
        <f t="shared" si="547"/>
        <v>0.95091570953893267</v>
      </c>
      <c r="CA309" s="129">
        <f t="shared" si="547"/>
        <v>12.736274275218818</v>
      </c>
      <c r="CB309" s="129">
        <f t="shared" si="547"/>
        <v>11.989408967276916</v>
      </c>
      <c r="CC309" s="129">
        <f t="shared" si="547"/>
        <v>14.873256748401523</v>
      </c>
      <c r="CD309" s="129">
        <f t="shared" si="547"/>
        <v>13.524557770072875</v>
      </c>
      <c r="CE309" s="129">
        <f t="shared" si="547"/>
        <v>14.489751508193336</v>
      </c>
      <c r="CF309" s="129">
        <f t="shared" si="547"/>
        <v>0.95097147140396032</v>
      </c>
      <c r="CG309" s="129"/>
      <c r="CH309" s="129"/>
      <c r="CI309" s="129"/>
      <c r="CJ309" s="129">
        <f t="shared" ref="CJ309:CK309" si="548">CJ304+(CJ305*$C$247) + (CJ306*$D$247) + (CJ307*$E$247)</f>
        <v>4.6758675859444452</v>
      </c>
      <c r="CK309" s="129">
        <f t="shared" si="548"/>
        <v>10.608710085122311</v>
      </c>
      <c r="CL309" s="129"/>
      <c r="CM309" s="129">
        <f t="shared" ref="CM309" si="549">CM304+(CM305*$C$247) + (CM306*$D$247) + (CM307*$E$247)</f>
        <v>23.337443453925289</v>
      </c>
      <c r="CN309" s="129"/>
      <c r="CO309" s="129"/>
      <c r="CP309" s="129">
        <f t="shared" ref="CP309" si="550">CP304+(CP305*$C$247) + (CP306*$D$247) + (CP307*$E$247)</f>
        <v>8.7393310466591174</v>
      </c>
      <c r="CQ309" s="129"/>
      <c r="CR309" s="129"/>
      <c r="CS309" s="129"/>
      <c r="CT309" s="129"/>
      <c r="CU309" s="129"/>
      <c r="CV309" s="129"/>
      <c r="CW309" s="129"/>
      <c r="CX309" s="129"/>
      <c r="CY309" s="129"/>
      <c r="CZ309" s="129"/>
      <c r="DA309" s="129"/>
      <c r="DB309" s="129"/>
      <c r="DC309" s="129"/>
      <c r="DD309" s="129"/>
      <c r="DE309" s="129"/>
      <c r="DF309" s="129"/>
      <c r="DG309" s="129"/>
      <c r="DH309" s="129"/>
      <c r="DI309" s="129"/>
      <c r="DJ309" s="129"/>
      <c r="DK309" s="129"/>
      <c r="DL309" s="129"/>
      <c r="DM309" s="129">
        <f t="shared" ref="DM309:DN309" si="551">DM304+(DM305*$C$247) + (DM306*$D$247) + (DM307*$E$247)</f>
        <v>10.588108586147342</v>
      </c>
      <c r="DN309" s="129">
        <f t="shared" si="551"/>
        <v>64.049613580955793</v>
      </c>
    </row>
    <row r="310" spans="3:118">
      <c r="C310" s="81"/>
      <c r="D310" s="126"/>
      <c r="F310" s="79"/>
      <c r="G310" s="83"/>
      <c r="H310" s="83"/>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c r="AR310" s="78"/>
      <c r="AS310" s="78"/>
      <c r="AT310" s="78"/>
      <c r="AU310" s="78"/>
      <c r="AV310" s="78"/>
      <c r="AW310" s="78"/>
      <c r="AX310" s="78"/>
      <c r="AY310" s="78"/>
      <c r="AZ310" s="78"/>
      <c r="BA310" s="78"/>
      <c r="BB310" s="78"/>
      <c r="BC310" s="78"/>
      <c r="BD310" s="78"/>
      <c r="BE310" s="78"/>
      <c r="BF310" s="78"/>
      <c r="BG310" s="78"/>
      <c r="BH310" s="78"/>
      <c r="BI310" s="78"/>
      <c r="BJ310" s="78"/>
      <c r="BK310" s="78"/>
      <c r="BL310" s="78"/>
      <c r="BM310" s="78"/>
      <c r="BN310" s="78"/>
      <c r="BO310" s="78"/>
      <c r="BP310" s="78"/>
      <c r="BQ310" s="78"/>
      <c r="BR310" s="78"/>
      <c r="BS310" s="78"/>
      <c r="BT310" s="78"/>
      <c r="BU310" s="78"/>
      <c r="BV310" s="78"/>
      <c r="BW310" s="78"/>
      <c r="BX310" s="78"/>
      <c r="BY310" s="78"/>
      <c r="BZ310" s="78"/>
      <c r="CA310" s="78"/>
      <c r="CB310" s="78"/>
      <c r="CC310" s="78"/>
      <c r="CD310" s="78"/>
      <c r="CE310" s="78"/>
      <c r="CF310" s="78"/>
      <c r="CG310" s="78"/>
      <c r="CH310" s="78"/>
      <c r="CI310" s="78"/>
      <c r="CJ310" s="78"/>
      <c r="CK310" s="78"/>
      <c r="CL310" s="78"/>
      <c r="CM310" s="78"/>
      <c r="CN310" s="78"/>
      <c r="CO310" s="78"/>
      <c r="CP310" s="78"/>
      <c r="CQ310" s="78"/>
      <c r="CR310" s="78"/>
      <c r="CS310" s="78"/>
      <c r="CT310" s="78"/>
      <c r="CU310" s="78"/>
      <c r="CV310" s="78"/>
      <c r="CW310" s="78"/>
      <c r="CX310" s="78"/>
      <c r="CY310" s="78"/>
      <c r="CZ310" s="78"/>
      <c r="DA310" s="78"/>
      <c r="DB310" s="78"/>
      <c r="DC310" s="78"/>
      <c r="DD310" s="78"/>
      <c r="DE310" s="78"/>
      <c r="DF310" s="78"/>
      <c r="DG310" s="78"/>
      <c r="DH310" s="78"/>
      <c r="DI310" s="78"/>
      <c r="DJ310" s="78"/>
      <c r="DK310" s="78"/>
      <c r="DL310" s="78"/>
      <c r="DM310" s="78"/>
      <c r="DN310" s="78"/>
    </row>
    <row r="311" spans="3:118">
      <c r="C311" s="81"/>
      <c r="D311" s="126"/>
      <c r="F311" s="79"/>
      <c r="G311" s="83" t="s">
        <v>258</v>
      </c>
      <c r="H311" s="83"/>
      <c r="I311" s="125">
        <f>IF(ABS(I302-I295)&lt;0.1, "", I302-I295)</f>
        <v>-0.10280702752179494</v>
      </c>
      <c r="J311" s="125">
        <f t="shared" ref="J311" si="552">IF(ABS(J302-J295)&lt;0.1, "", J302-J295)</f>
        <v>-0.12799611067150707</v>
      </c>
      <c r="K311" s="125"/>
      <c r="L311" s="125" t="str">
        <f t="shared" ref="L311:M311" si="553">IF(ABS(L302-L295)&lt;0.1, "", L302-L295)</f>
        <v/>
      </c>
      <c r="M311" s="125" t="str">
        <f t="shared" si="553"/>
        <v/>
      </c>
      <c r="N311" s="125"/>
      <c r="O311" s="125">
        <f t="shared" ref="O311:P311" si="554">IF(ABS(O302-O295)&lt;0.1, "", O302-O295)</f>
        <v>0.83263446097644334</v>
      </c>
      <c r="P311" s="125">
        <f t="shared" si="554"/>
        <v>-0.25493657295551131</v>
      </c>
      <c r="Q311" s="125"/>
      <c r="R311" s="125"/>
      <c r="S311" s="125">
        <f t="shared" ref="S311:T311" si="555">IF(ABS(S302-S295)&lt;0.1, "", S302-S295)</f>
        <v>0.29422827873725055</v>
      </c>
      <c r="T311" s="125">
        <f t="shared" si="555"/>
        <v>-1.2717272292292812</v>
      </c>
      <c r="U311" s="125"/>
      <c r="V311" s="125">
        <f t="shared" ref="V311:W311" si="556">IF(ABS(V302-V295)&lt;0.1, "", V302-V295)</f>
        <v>-2.1131702676124462</v>
      </c>
      <c r="W311" s="125">
        <f t="shared" si="556"/>
        <v>7.0356703819836639</v>
      </c>
      <c r="X311" s="125"/>
      <c r="Y311" s="125">
        <f t="shared" ref="Y311" si="557">IF(ABS(Y302-Y295)&lt;0.1, "", Y302-Y295)</f>
        <v>0.34837006182228691</v>
      </c>
      <c r="Z311" s="125"/>
      <c r="AA311" s="125"/>
      <c r="AB311" s="125">
        <f t="shared" ref="AB311" si="558">IF(ABS(AB302-AB295)&lt;0.1, "", AB302-AB295)</f>
        <v>-0.23407069539070946</v>
      </c>
      <c r="AC311" s="125"/>
      <c r="AD311" s="125"/>
      <c r="AE311" s="125">
        <f t="shared" ref="AE311" si="559">IF(ABS(AE302-AE295)&lt;0.1, "", AE302-AE295)</f>
        <v>0.34093690453246239</v>
      </c>
      <c r="AF311" s="125"/>
      <c r="AG311" s="125"/>
      <c r="AH311" s="125">
        <f t="shared" ref="AH311" si="560">IF(ABS(AH302-AH295)&lt;0.1, "", AH302-AH295)</f>
        <v>-0.67903343472962518</v>
      </c>
      <c r="AI311" s="125"/>
      <c r="AJ311" s="125"/>
      <c r="AK311" s="125">
        <f t="shared" ref="AK311" si="561">IF(ABS(AK302-AK295)&lt;0.1, "", AK302-AK295)</f>
        <v>1.2670199186860813</v>
      </c>
      <c r="AL311" s="125"/>
      <c r="AM311" s="125"/>
      <c r="AN311" s="125">
        <f t="shared" ref="AN311:BA311" si="562">IF(ABS(AN302-AN295)&lt;0.1, "", AN302-AN295)</f>
        <v>-1.0058966801823583</v>
      </c>
      <c r="AO311" s="125">
        <f t="shared" si="562"/>
        <v>-0.23672361001035824</v>
      </c>
      <c r="AP311" s="125" t="str">
        <f t="shared" si="562"/>
        <v/>
      </c>
      <c r="AQ311" s="125" t="str">
        <f t="shared" si="562"/>
        <v/>
      </c>
      <c r="AR311" s="125">
        <f t="shared" si="562"/>
        <v>-1.1790217612027156</v>
      </c>
      <c r="AS311" s="125" t="str">
        <f t="shared" si="562"/>
        <v/>
      </c>
      <c r="AT311" s="125">
        <f t="shared" si="562"/>
        <v>0.16384933738415342</v>
      </c>
      <c r="AU311" s="125" t="str">
        <f t="shared" si="562"/>
        <v/>
      </c>
      <c r="AV311" s="125" t="str">
        <f t="shared" si="562"/>
        <v/>
      </c>
      <c r="AW311" s="125">
        <f t="shared" si="562"/>
        <v>-0.23686357089106913</v>
      </c>
      <c r="AX311" s="125">
        <f t="shared" si="562"/>
        <v>-0.57757170210279618</v>
      </c>
      <c r="AY311" s="125">
        <f t="shared" si="562"/>
        <v>-0.67924778906516359</v>
      </c>
      <c r="AZ311" s="125">
        <f t="shared" si="562"/>
        <v>-0.73651234204536387</v>
      </c>
      <c r="BA311" s="125">
        <f t="shared" si="562"/>
        <v>-0.272385962066096</v>
      </c>
      <c r="BB311" s="125"/>
      <c r="BC311" s="125"/>
      <c r="BD311" s="125"/>
      <c r="BE311" s="125" t="str">
        <f t="shared" ref="BE311:BG311" si="563">IF(ABS(BE302-BE295)&lt;0.1, "", BE302-BE295)</f>
        <v/>
      </c>
      <c r="BF311" s="125" t="str">
        <f t="shared" si="563"/>
        <v/>
      </c>
      <c r="BG311" s="125">
        <f t="shared" si="563"/>
        <v>-1.2881882478330908</v>
      </c>
      <c r="BH311" s="125"/>
      <c r="BI311" s="125">
        <f t="shared" ref="BI311:CF311" si="564">IF(ABS(BI302-BI295)&lt;0.1, "", BI302-BI295)</f>
        <v>-0.80498457978272953</v>
      </c>
      <c r="BJ311" s="125">
        <f t="shared" si="564"/>
        <v>-0.71865644827486186</v>
      </c>
      <c r="BK311" s="125" t="str">
        <f t="shared" si="564"/>
        <v/>
      </c>
      <c r="BL311" s="125">
        <f t="shared" si="564"/>
        <v>-0.58715147697961356</v>
      </c>
      <c r="BM311" s="125">
        <f t="shared" si="564"/>
        <v>-0.45152613167200428</v>
      </c>
      <c r="BN311" s="125">
        <f t="shared" si="564"/>
        <v>-0.97291994785334879</v>
      </c>
      <c r="BO311" s="125">
        <f t="shared" si="564"/>
        <v>0.65662229451241316</v>
      </c>
      <c r="BP311" s="125">
        <f t="shared" si="564"/>
        <v>-0.61384345476093394</v>
      </c>
      <c r="BQ311" s="125">
        <f t="shared" si="564"/>
        <v>-0.27509013970578877</v>
      </c>
      <c r="BR311" s="125">
        <f t="shared" si="564"/>
        <v>-0.22751580180135278</v>
      </c>
      <c r="BS311" s="125">
        <f t="shared" si="564"/>
        <v>-0.32907524278607525</v>
      </c>
      <c r="BT311" s="125">
        <f t="shared" si="564"/>
        <v>-0.13113116611600617</v>
      </c>
      <c r="BU311" s="125">
        <f t="shared" si="564"/>
        <v>-0.17526413731543755</v>
      </c>
      <c r="BV311" s="125" t="str">
        <f t="shared" si="564"/>
        <v/>
      </c>
      <c r="BW311" s="125" t="str">
        <f t="shared" si="564"/>
        <v/>
      </c>
      <c r="BX311" s="125">
        <f t="shared" si="564"/>
        <v>0.14712277516571781</v>
      </c>
      <c r="BY311" s="125" t="str">
        <f t="shared" si="564"/>
        <v/>
      </c>
      <c r="BZ311" s="125" t="str">
        <f t="shared" si="564"/>
        <v/>
      </c>
      <c r="CA311" s="125">
        <f t="shared" si="564"/>
        <v>0.36517657213146926</v>
      </c>
      <c r="CB311" s="125">
        <f t="shared" si="564"/>
        <v>0.11668841201455571</v>
      </c>
      <c r="CC311" s="125">
        <f t="shared" si="564"/>
        <v>-0.29731833367259242</v>
      </c>
      <c r="CD311" s="125">
        <f t="shared" si="564"/>
        <v>-0.57762558696333599</v>
      </c>
      <c r="CE311" s="125">
        <f t="shared" si="564"/>
        <v>0.20752927800961096</v>
      </c>
      <c r="CF311" s="125" t="str">
        <f t="shared" si="564"/>
        <v/>
      </c>
      <c r="CG311" s="125"/>
      <c r="CH311" s="125"/>
      <c r="CI311" s="125"/>
      <c r="CJ311" s="125" t="str">
        <f t="shared" ref="CJ311:CK311" si="565">IF(ABS(CJ302-CJ295)&lt;0.1, "", CJ302-CJ295)</f>
        <v/>
      </c>
      <c r="CK311" s="125">
        <f t="shared" si="565"/>
        <v>-0.67560756728851601</v>
      </c>
      <c r="CL311" s="125"/>
      <c r="CM311" s="125" t="str">
        <f t="shared" ref="CM311" si="566">IF(ABS(CM302-CM295)&lt;0.1, "", CM302-CM295)</f>
        <v/>
      </c>
      <c r="CN311" s="125"/>
      <c r="CO311" s="125"/>
      <c r="CP311" s="125">
        <f t="shared" ref="CP311" si="567">IF(ABS(CP302-CP295)&lt;0.1, "", CP302-CP295)</f>
        <v>-0.36425321881094241</v>
      </c>
      <c r="CQ311" s="125"/>
      <c r="CR311" s="125"/>
      <c r="CS311" s="125"/>
      <c r="CT311" s="125"/>
      <c r="CU311" s="125"/>
      <c r="CV311" s="125"/>
      <c r="CW311" s="125"/>
      <c r="CX311" s="125"/>
      <c r="CY311" s="125"/>
      <c r="CZ311" s="125"/>
      <c r="DA311" s="125"/>
      <c r="DB311" s="125"/>
      <c r="DC311" s="125"/>
      <c r="DD311" s="125"/>
      <c r="DE311" s="125"/>
      <c r="DF311" s="125"/>
      <c r="DG311" s="125"/>
      <c r="DH311" s="125"/>
      <c r="DI311" s="125"/>
      <c r="DJ311" s="125"/>
      <c r="DK311" s="125"/>
      <c r="DL311" s="125"/>
      <c r="DM311" s="125">
        <f t="shared" ref="DM311:DN311" si="568">IF(ABS(DM302-DM295)&lt;0.1, "", DM302-DM295)</f>
        <v>0.38392100387435946</v>
      </c>
      <c r="DN311" s="125">
        <f t="shared" si="568"/>
        <v>3.2719281120792587</v>
      </c>
    </row>
    <row r="312" spans="3:118">
      <c r="C312" s="81"/>
      <c r="D312" s="126"/>
      <c r="F312" s="79"/>
      <c r="G312" s="83">
        <v>2000</v>
      </c>
      <c r="H312" s="83"/>
      <c r="I312" s="125">
        <f>IF(ABS(I309-I295)&lt;0.1, "", I309-I295)</f>
        <v>-0.3214637496726489</v>
      </c>
      <c r="J312" s="125">
        <f t="shared" ref="J312" si="569">IF(ABS(J309-J295)&lt;0.1, "", J309-J295)</f>
        <v>-0.25499315989286586</v>
      </c>
      <c r="K312" s="125"/>
      <c r="L312" s="125" t="str">
        <f t="shared" ref="L312:M312" si="570">IF(ABS(L309-L295)&lt;0.1, "", L309-L295)</f>
        <v/>
      </c>
      <c r="M312" s="125">
        <f t="shared" si="570"/>
        <v>-0.25362268887743156</v>
      </c>
      <c r="N312" s="125"/>
      <c r="O312" s="125">
        <f t="shared" ref="O312:P312" si="571">IF(ABS(O309-O295)&lt;0.1, "", O309-O295)</f>
        <v>0.75139667569838053</v>
      </c>
      <c r="P312" s="125">
        <f t="shared" si="571"/>
        <v>-0.10874449297257271</v>
      </c>
      <c r="Q312" s="125"/>
      <c r="R312" s="125"/>
      <c r="S312" s="125" t="str">
        <f t="shared" ref="S312:T312" si="572">IF(ABS(S309-S295)&lt;0.1, "", S309-S295)</f>
        <v/>
      </c>
      <c r="T312" s="125">
        <f t="shared" si="572"/>
        <v>-0.55258324202641163</v>
      </c>
      <c r="U312" s="125"/>
      <c r="V312" s="125">
        <f t="shared" ref="V312:W312" si="573">IF(ABS(V309-V295)&lt;0.1, "", V309-V295)</f>
        <v>-1.2679537655423303</v>
      </c>
      <c r="W312" s="125" t="str">
        <f t="shared" si="573"/>
        <v/>
      </c>
      <c r="X312" s="125"/>
      <c r="Y312" s="125">
        <f t="shared" ref="Y312" si="574">IF(ABS(Y309-Y295)&lt;0.1, "", Y309-Y295)</f>
        <v>0.13002282000720555</v>
      </c>
      <c r="Z312" s="125"/>
      <c r="AA312" s="125"/>
      <c r="AB312" s="125">
        <f t="shared" ref="AB312" si="575">IF(ABS(AB309-AB295)&lt;0.1, "", AB309-AB295)</f>
        <v>-0.33325366357071218</v>
      </c>
      <c r="AC312" s="125"/>
      <c r="AD312" s="125"/>
      <c r="AE312" s="125">
        <f t="shared" ref="AE312" si="576">IF(ABS(AE309-AE295)&lt;0.1, "", AE309-AE295)</f>
        <v>0.20426566350092656</v>
      </c>
      <c r="AF312" s="125"/>
      <c r="AG312" s="125"/>
      <c r="AH312" s="125">
        <f t="shared" ref="AH312" si="577">IF(ABS(AH309-AH295)&lt;0.1, "", AH309-AH295)</f>
        <v>-0.38745795357640844</v>
      </c>
      <c r="AI312" s="125"/>
      <c r="AJ312" s="125"/>
      <c r="AK312" s="125">
        <f t="shared" ref="AK312" si="578">IF(ABS(AK309-AK295)&lt;0.1, "", AK309-AK295)</f>
        <v>2.1877722464918392</v>
      </c>
      <c r="AL312" s="125"/>
      <c r="AM312" s="125"/>
      <c r="AN312" s="125">
        <f t="shared" ref="AN312:BA312" si="579">IF(ABS(AN309-AN295)&lt;0.1, "", AN309-AN295)</f>
        <v>-0.50985026472989325</v>
      </c>
      <c r="AO312" s="125">
        <f t="shared" si="579"/>
        <v>-0.39123596597636379</v>
      </c>
      <c r="AP312" s="125" t="str">
        <f t="shared" si="579"/>
        <v/>
      </c>
      <c r="AQ312" s="125" t="str">
        <f t="shared" si="579"/>
        <v/>
      </c>
      <c r="AR312" s="125">
        <f t="shared" si="579"/>
        <v>-0.72960231287306598</v>
      </c>
      <c r="AS312" s="125" t="str">
        <f t="shared" si="579"/>
        <v/>
      </c>
      <c r="AT312" s="125" t="str">
        <f t="shared" si="579"/>
        <v/>
      </c>
      <c r="AU312" s="125" t="str">
        <f t="shared" si="579"/>
        <v/>
      </c>
      <c r="AV312" s="125" t="str">
        <f t="shared" si="579"/>
        <v/>
      </c>
      <c r="AW312" s="125">
        <f t="shared" si="579"/>
        <v>-0.12506109408374222</v>
      </c>
      <c r="AX312" s="125">
        <f t="shared" si="579"/>
        <v>-0.5510743000338838</v>
      </c>
      <c r="AY312" s="125">
        <f t="shared" si="579"/>
        <v>-0.44615701134742913</v>
      </c>
      <c r="AZ312" s="125">
        <f t="shared" si="579"/>
        <v>-0.48697334926669633</v>
      </c>
      <c r="BA312" s="125">
        <f t="shared" si="579"/>
        <v>-0.1251536155656936</v>
      </c>
      <c r="BB312" s="125"/>
      <c r="BC312" s="125"/>
      <c r="BD312" s="125"/>
      <c r="BE312" s="125">
        <f t="shared" ref="BE312:BG312" si="580">IF(ABS(BE309-BE295)&lt;0.1, "", BE309-BE295)</f>
        <v>0.28799044097557491</v>
      </c>
      <c r="BF312" s="125">
        <f t="shared" si="580"/>
        <v>-0.1483122428999657</v>
      </c>
      <c r="BG312" s="125">
        <f t="shared" si="580"/>
        <v>-0.96794756577267549</v>
      </c>
      <c r="BH312" s="125"/>
      <c r="BI312" s="125">
        <f t="shared" ref="BI312:CF312" si="581">IF(ABS(BI309-BI295)&lt;0.1, "", BI309-BI295)</f>
        <v>-0.42216349647894802</v>
      </c>
      <c r="BJ312" s="125">
        <f t="shared" si="581"/>
        <v>-0.52118551503912691</v>
      </c>
      <c r="BK312" s="125">
        <f t="shared" si="581"/>
        <v>0.16197997240880646</v>
      </c>
      <c r="BL312" s="125">
        <f t="shared" si="581"/>
        <v>-0.38234622823273412</v>
      </c>
      <c r="BM312" s="125">
        <f t="shared" si="581"/>
        <v>-0.343911683601128</v>
      </c>
      <c r="BN312" s="125">
        <f t="shared" si="581"/>
        <v>-0.48291511769662065</v>
      </c>
      <c r="BO312" s="125">
        <f t="shared" si="581"/>
        <v>0.72280242308663034</v>
      </c>
      <c r="BP312" s="125" t="str">
        <f t="shared" si="581"/>
        <v/>
      </c>
      <c r="BQ312" s="125">
        <f t="shared" si="581"/>
        <v>-0.24005371763505678</v>
      </c>
      <c r="BR312" s="125">
        <f t="shared" si="581"/>
        <v>-0.20076832442924086</v>
      </c>
      <c r="BS312" s="125">
        <f t="shared" si="581"/>
        <v>-0.24521969685341816</v>
      </c>
      <c r="BT312" s="125" t="str">
        <f t="shared" si="581"/>
        <v/>
      </c>
      <c r="BU312" s="125">
        <f t="shared" si="581"/>
        <v>-0.16990705892510505</v>
      </c>
      <c r="BV312" s="125" t="str">
        <f t="shared" si="581"/>
        <v/>
      </c>
      <c r="BW312" s="125" t="str">
        <f t="shared" si="581"/>
        <v/>
      </c>
      <c r="BX312" s="125" t="str">
        <f t="shared" si="581"/>
        <v/>
      </c>
      <c r="BY312" s="125" t="str">
        <f t="shared" si="581"/>
        <v/>
      </c>
      <c r="BZ312" s="125" t="str">
        <f t="shared" si="581"/>
        <v/>
      </c>
      <c r="CA312" s="125">
        <f t="shared" si="581"/>
        <v>0.35627427521881749</v>
      </c>
      <c r="CB312" s="125">
        <f t="shared" si="581"/>
        <v>0.20940896727691616</v>
      </c>
      <c r="CC312" s="125">
        <f t="shared" si="581"/>
        <v>-0.12674325159847655</v>
      </c>
      <c r="CD312" s="125">
        <f t="shared" si="581"/>
        <v>-0.47544222992712548</v>
      </c>
      <c r="CE312" s="125">
        <f t="shared" si="581"/>
        <v>0.10975150819333557</v>
      </c>
      <c r="CF312" s="125" t="str">
        <f t="shared" si="581"/>
        <v/>
      </c>
      <c r="CG312" s="125"/>
      <c r="CH312" s="125"/>
      <c r="CI312" s="125"/>
      <c r="CJ312" s="125" t="str">
        <f t="shared" ref="CJ312:CK312" si="582">IF(ABS(CJ309-CJ295)&lt;0.1, "", CJ309-CJ295)</f>
        <v/>
      </c>
      <c r="CK312" s="125">
        <f t="shared" si="582"/>
        <v>-0.82128991487768843</v>
      </c>
      <c r="CL312" s="125"/>
      <c r="CM312" s="125">
        <f t="shared" ref="CM312" si="583">IF(ABS(CM309-CM295)&lt;0.1, "", CM309-CM295)</f>
        <v>-0.622556546074712</v>
      </c>
      <c r="CN312" s="125"/>
      <c r="CO312" s="125"/>
      <c r="CP312" s="125">
        <f t="shared" ref="CP312" si="584">IF(ABS(CP309-CP295)&lt;0.1, "", CP309-CP295)</f>
        <v>-0.29066895334088194</v>
      </c>
      <c r="CQ312" s="125"/>
      <c r="CR312" s="125"/>
      <c r="CS312" s="125"/>
      <c r="CT312" s="125"/>
      <c r="CU312" s="125"/>
      <c r="CV312" s="125"/>
      <c r="CW312" s="125"/>
      <c r="CX312" s="125"/>
      <c r="CY312" s="125"/>
      <c r="CZ312" s="125"/>
      <c r="DA312" s="125"/>
      <c r="DB312" s="125"/>
      <c r="DC312" s="125"/>
      <c r="DD312" s="125"/>
      <c r="DE312" s="125"/>
      <c r="DF312" s="125"/>
      <c r="DG312" s="125"/>
      <c r="DH312" s="125"/>
      <c r="DI312" s="125"/>
      <c r="DJ312" s="125"/>
      <c r="DK312" s="125"/>
      <c r="DL312" s="125"/>
      <c r="DM312" s="125">
        <f t="shared" ref="DM312:DN312" si="585">IF(ABS(DM309-DM295)&lt;0.1, "", DM309-DM295)</f>
        <v>0.31810858614734272</v>
      </c>
      <c r="DN312" s="125">
        <f t="shared" si="585"/>
        <v>0.369613580955793</v>
      </c>
    </row>
    <row r="313" spans="3:118">
      <c r="C313" s="81"/>
      <c r="D313" s="126"/>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c r="AE313" s="79"/>
      <c r="AF313" s="79"/>
      <c r="AG313" s="79"/>
      <c r="AH313" s="79"/>
      <c r="AI313" s="79"/>
      <c r="AJ313" s="79"/>
      <c r="AK313" s="79"/>
      <c r="AL313" s="79"/>
      <c r="AM313" s="79"/>
      <c r="AN313" s="79"/>
      <c r="AO313" s="79"/>
      <c r="AP313" s="79"/>
      <c r="AQ313" s="79"/>
      <c r="AR313" s="79"/>
      <c r="AS313" s="79"/>
      <c r="AT313" s="79"/>
      <c r="AU313" s="79"/>
      <c r="AV313" s="79"/>
      <c r="AW313" s="79"/>
      <c r="AX313" s="79"/>
      <c r="AY313" s="80"/>
      <c r="AZ313" s="79"/>
      <c r="BA313" s="80"/>
      <c r="BB313" s="80"/>
      <c r="BC313" s="80"/>
      <c r="BD313" s="80"/>
      <c r="BE313" s="80"/>
      <c r="BF313" s="80"/>
      <c r="BG313" s="80"/>
      <c r="BH313" s="79"/>
      <c r="BI313" s="79"/>
      <c r="BJ313" s="79"/>
      <c r="BK313" s="79"/>
      <c r="BL313" s="79"/>
      <c r="BM313" s="79"/>
      <c r="BN313" s="79"/>
      <c r="BO313" s="79"/>
      <c r="BP313" s="79"/>
      <c r="BQ313" s="79"/>
      <c r="BR313" s="79"/>
      <c r="BS313" s="79"/>
      <c r="BT313" s="79"/>
      <c r="BU313" s="79"/>
      <c r="BV313" s="79"/>
      <c r="BW313" s="79"/>
      <c r="BX313" s="79"/>
      <c r="BY313" s="79"/>
      <c r="BZ313" s="79"/>
      <c r="CA313" s="79"/>
      <c r="CB313" s="79"/>
      <c r="CC313" s="79"/>
      <c r="CD313" s="80"/>
      <c r="CE313" s="79"/>
      <c r="CF313" s="80"/>
      <c r="CG313" s="79"/>
      <c r="CH313" s="79"/>
      <c r="CI313" s="79"/>
      <c r="CJ313" s="79"/>
      <c r="CK313" s="79"/>
      <c r="CL313" s="79"/>
      <c r="CM313" s="80"/>
      <c r="CN313" s="79"/>
      <c r="CO313" s="79"/>
      <c r="CP313" s="79"/>
      <c r="CQ313" s="79"/>
      <c r="CR313" s="79"/>
      <c r="CS313" s="79"/>
      <c r="CT313" s="79"/>
      <c r="CU313" s="79"/>
      <c r="CV313" s="79"/>
      <c r="CW313" s="79"/>
      <c r="CX313" s="79"/>
      <c r="CY313" s="79"/>
      <c r="CZ313" s="79"/>
      <c r="DA313" s="79"/>
      <c r="DB313" s="79"/>
      <c r="DC313" s="79"/>
      <c r="DD313" s="79"/>
      <c r="DE313" s="79"/>
      <c r="DF313" s="79"/>
      <c r="DG313" s="79"/>
      <c r="DH313" s="79"/>
      <c r="DI313" s="79"/>
      <c r="DJ313" s="79"/>
      <c r="DK313" s="79"/>
      <c r="DL313" s="79"/>
      <c r="DM313" s="79"/>
      <c r="DN313" s="79"/>
    </row>
    <row r="314" spans="3:118">
      <c r="C314" s="81"/>
      <c r="D314" s="20"/>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c r="AI314" s="79"/>
      <c r="AJ314" s="79"/>
      <c r="AK314" s="79"/>
      <c r="AL314" s="79"/>
      <c r="AM314" s="79"/>
      <c r="AN314" s="79"/>
      <c r="AO314" s="79"/>
      <c r="AP314" s="79"/>
      <c r="AQ314" s="79"/>
      <c r="AR314" s="79"/>
      <c r="AS314" s="79"/>
      <c r="AT314" s="79"/>
      <c r="AU314" s="79"/>
      <c r="AV314" s="79"/>
      <c r="AW314" s="79"/>
      <c r="AX314" s="79"/>
      <c r="AY314" s="80"/>
      <c r="AZ314" s="79"/>
      <c r="BA314" s="80"/>
      <c r="BB314" s="80"/>
      <c r="BC314" s="80"/>
      <c r="BD314" s="80"/>
      <c r="BE314" s="80"/>
      <c r="BF314" s="80"/>
      <c r="BG314" s="80"/>
      <c r="BH314" s="79"/>
      <c r="BI314" s="79"/>
      <c r="BJ314" s="79"/>
      <c r="BK314" s="79"/>
      <c r="BL314" s="79"/>
      <c r="BM314" s="79"/>
      <c r="BN314" s="79"/>
      <c r="BO314" s="79"/>
      <c r="BP314" s="79"/>
      <c r="BQ314" s="79"/>
      <c r="BR314" s="79"/>
      <c r="BS314" s="79"/>
      <c r="BT314" s="79"/>
      <c r="BU314" s="79"/>
      <c r="BV314" s="79"/>
      <c r="BW314" s="79"/>
      <c r="BX314" s="79"/>
      <c r="BY314" s="79"/>
      <c r="BZ314" s="79"/>
      <c r="CA314" s="79"/>
      <c r="CB314" s="79"/>
      <c r="CC314" s="79"/>
      <c r="CD314" s="80"/>
      <c r="CE314" s="79"/>
      <c r="CF314" s="80"/>
      <c r="CG314" s="79"/>
      <c r="CH314" s="79"/>
      <c r="CI314" s="79"/>
      <c r="CJ314" s="79"/>
      <c r="CK314" s="79"/>
      <c r="CL314" s="79"/>
      <c r="CM314" s="80"/>
      <c r="CN314" s="79"/>
      <c r="CO314" s="79"/>
      <c r="CP314" s="79"/>
      <c r="CQ314" s="79"/>
      <c r="CR314" s="79"/>
      <c r="CS314" s="79"/>
      <c r="CT314" s="79"/>
      <c r="CU314" s="79"/>
      <c r="CV314" s="79"/>
      <c r="CW314" s="79"/>
      <c r="CX314" s="79"/>
      <c r="CY314" s="79"/>
      <c r="CZ314" s="79"/>
      <c r="DA314" s="79"/>
      <c r="DB314" s="79"/>
      <c r="DC314" s="79"/>
      <c r="DD314" s="79"/>
      <c r="DE314" s="79"/>
      <c r="DF314" s="79"/>
      <c r="DG314" s="79"/>
      <c r="DH314" s="79"/>
      <c r="DI314" s="79"/>
      <c r="DJ314" s="79"/>
      <c r="DK314" s="79"/>
      <c r="DL314" s="79"/>
      <c r="DM314" s="79"/>
      <c r="DN314" s="79"/>
    </row>
    <row r="315" spans="3:118">
      <c r="C315" s="81"/>
      <c r="D315" s="20"/>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c r="AE315" s="79"/>
      <c r="AF315" s="79"/>
      <c r="AG315" s="79"/>
      <c r="AH315" s="79"/>
      <c r="AI315" s="79"/>
      <c r="AJ315" s="79"/>
      <c r="AK315" s="79"/>
      <c r="AL315" s="79"/>
      <c r="AM315" s="79"/>
      <c r="AN315" s="79"/>
      <c r="AO315" s="79"/>
      <c r="AP315" s="79"/>
      <c r="AQ315" s="79"/>
      <c r="AR315" s="79"/>
      <c r="AS315" s="79"/>
      <c r="AT315" s="79"/>
      <c r="AU315" s="79"/>
      <c r="AV315" s="79"/>
      <c r="AW315" s="79"/>
      <c r="AX315" s="79"/>
      <c r="AY315" s="80"/>
      <c r="AZ315" s="79"/>
      <c r="BA315" s="80"/>
      <c r="BB315" s="80"/>
      <c r="BC315" s="80"/>
      <c r="BD315" s="80"/>
      <c r="BE315" s="80"/>
      <c r="BF315" s="80"/>
      <c r="BG315" s="80"/>
      <c r="BH315" s="79"/>
      <c r="BI315" s="79"/>
      <c r="BJ315" s="79"/>
      <c r="BK315" s="79"/>
      <c r="BL315" s="79"/>
      <c r="BM315" s="79"/>
      <c r="BN315" s="79"/>
      <c r="BO315" s="79"/>
      <c r="BP315" s="79"/>
      <c r="BQ315" s="79"/>
      <c r="BR315" s="79"/>
      <c r="BS315" s="79"/>
      <c r="BT315" s="79"/>
      <c r="BU315" s="79"/>
      <c r="BV315" s="79"/>
      <c r="BW315" s="79"/>
      <c r="BX315" s="79"/>
      <c r="BY315" s="79"/>
      <c r="BZ315" s="79"/>
      <c r="CA315" s="79"/>
      <c r="CB315" s="79"/>
      <c r="CC315" s="79"/>
      <c r="CD315" s="80"/>
      <c r="CE315" s="79"/>
      <c r="CF315" s="80"/>
      <c r="CG315" s="79"/>
      <c r="CH315" s="79"/>
      <c r="CI315" s="79"/>
      <c r="CJ315" s="79"/>
      <c r="CK315" s="79"/>
      <c r="CL315" s="79"/>
      <c r="CM315" s="80"/>
      <c r="CN315" s="79"/>
      <c r="CO315" s="79"/>
      <c r="CP315" s="79"/>
      <c r="CQ315" s="79"/>
      <c r="CR315" s="79"/>
      <c r="CS315" s="79"/>
      <c r="CT315" s="79"/>
      <c r="CU315" s="79"/>
      <c r="CV315" s="79"/>
      <c r="CW315" s="79"/>
      <c r="CX315" s="79"/>
      <c r="CY315" s="79"/>
      <c r="CZ315" s="79"/>
      <c r="DA315" s="79"/>
      <c r="DB315" s="79"/>
      <c r="DC315" s="79"/>
      <c r="DD315" s="79"/>
      <c r="DE315" s="79"/>
      <c r="DF315" s="79"/>
      <c r="DG315" s="79"/>
      <c r="DH315" s="79"/>
      <c r="DI315" s="79"/>
      <c r="DJ315" s="79"/>
      <c r="DK315" s="79"/>
      <c r="DL315" s="79"/>
      <c r="DM315" s="79"/>
      <c r="DN315" s="79"/>
    </row>
    <row r="316" spans="3:118">
      <c r="C316" s="81"/>
      <c r="D316" s="20"/>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c r="AE316" s="79"/>
      <c r="AF316" s="79"/>
      <c r="AG316" s="79"/>
      <c r="AH316" s="79"/>
      <c r="AI316" s="79"/>
      <c r="AJ316" s="79"/>
      <c r="AK316" s="79"/>
      <c r="AL316" s="79"/>
      <c r="AM316" s="79"/>
      <c r="AN316" s="79"/>
      <c r="AO316" s="79"/>
      <c r="AP316" s="79"/>
      <c r="AQ316" s="79"/>
      <c r="AR316" s="79"/>
      <c r="AS316" s="79"/>
      <c r="AT316" s="79"/>
      <c r="AU316" s="79"/>
      <c r="AV316" s="79"/>
      <c r="AW316" s="79"/>
      <c r="AX316" s="79"/>
      <c r="AY316" s="80"/>
      <c r="AZ316" s="79"/>
      <c r="BA316" s="80"/>
      <c r="BB316" s="80"/>
      <c r="BC316" s="80"/>
      <c r="BD316" s="80"/>
      <c r="BE316" s="80"/>
      <c r="BF316" s="80"/>
      <c r="BG316" s="80"/>
      <c r="BH316" s="79"/>
      <c r="BI316" s="79"/>
      <c r="BJ316" s="79"/>
      <c r="BK316" s="79"/>
      <c r="BL316" s="79"/>
      <c r="BM316" s="79"/>
      <c r="BN316" s="79"/>
      <c r="BO316" s="79"/>
      <c r="BP316" s="79"/>
      <c r="BQ316" s="79"/>
      <c r="BR316" s="79"/>
      <c r="BS316" s="79"/>
      <c r="BT316" s="79"/>
      <c r="BU316" s="79"/>
      <c r="BV316" s="79"/>
      <c r="BW316" s="79"/>
      <c r="BX316" s="79"/>
      <c r="BY316" s="79"/>
      <c r="BZ316" s="79"/>
      <c r="CA316" s="79"/>
      <c r="CB316" s="79"/>
      <c r="CC316" s="79"/>
      <c r="CD316" s="80"/>
      <c r="CE316" s="79"/>
      <c r="CF316" s="80"/>
      <c r="CG316" s="79"/>
      <c r="CH316" s="79"/>
      <c r="CI316" s="79"/>
      <c r="CJ316" s="79"/>
      <c r="CK316" s="79"/>
      <c r="CL316" s="79"/>
      <c r="CM316" s="80"/>
      <c r="CN316" s="79"/>
      <c r="CO316" s="79"/>
      <c r="CP316" s="79"/>
      <c r="CQ316" s="79"/>
      <c r="CR316" s="79"/>
      <c r="CS316" s="79"/>
      <c r="CT316" s="79"/>
      <c r="CU316" s="79"/>
      <c r="CV316" s="79"/>
      <c r="CW316" s="79"/>
      <c r="CX316" s="79"/>
      <c r="CY316" s="79"/>
      <c r="CZ316" s="79"/>
      <c r="DA316" s="79"/>
      <c r="DB316" s="79"/>
      <c r="DC316" s="79"/>
      <c r="DD316" s="79"/>
      <c r="DE316" s="79"/>
      <c r="DF316" s="79"/>
      <c r="DG316" s="79"/>
      <c r="DH316" s="79"/>
      <c r="DI316" s="79"/>
      <c r="DJ316" s="79"/>
      <c r="DK316" s="79"/>
      <c r="DL316" s="79"/>
      <c r="DM316" s="79"/>
      <c r="DN316" s="79"/>
    </row>
    <row r="317" spans="3:118" s="83" customFormat="1" ht="21">
      <c r="C317" s="127" t="str">
        <f t="shared" ref="C317:D339" si="586">C273</f>
        <v>PPI</v>
      </c>
      <c r="D317" s="113" t="str">
        <f t="shared" si="586"/>
        <v>Fuel</v>
      </c>
      <c r="F317" s="6" t="s">
        <v>70</v>
      </c>
      <c r="G317" s="83" t="s">
        <v>70</v>
      </c>
      <c r="H317" s="83" t="s">
        <v>70</v>
      </c>
      <c r="I317" s="83" t="s">
        <v>70</v>
      </c>
      <c r="J317" s="83" t="s">
        <v>70</v>
      </c>
      <c r="K317" s="83" t="s">
        <v>70</v>
      </c>
      <c r="L317" s="83" t="s">
        <v>70</v>
      </c>
      <c r="M317" s="83" t="s">
        <v>70</v>
      </c>
      <c r="N317" s="83" t="s">
        <v>70</v>
      </c>
      <c r="O317" s="83" t="s">
        <v>70</v>
      </c>
      <c r="P317" s="83" t="s">
        <v>70</v>
      </c>
      <c r="Q317" s="83" t="s">
        <v>70</v>
      </c>
      <c r="R317" s="83" t="s">
        <v>70</v>
      </c>
      <c r="S317" s="83" t="s">
        <v>70</v>
      </c>
      <c r="T317" s="83" t="s">
        <v>70</v>
      </c>
      <c r="U317" s="83" t="s">
        <v>70</v>
      </c>
      <c r="V317" s="83" t="s">
        <v>70</v>
      </c>
      <c r="W317" s="83" t="s">
        <v>70</v>
      </c>
      <c r="X317" s="83" t="s">
        <v>70</v>
      </c>
      <c r="Y317" s="83" t="s">
        <v>70</v>
      </c>
      <c r="Z317" s="83" t="s">
        <v>70</v>
      </c>
      <c r="AA317" s="83" t="s">
        <v>70</v>
      </c>
      <c r="AB317" s="83" t="s">
        <v>70</v>
      </c>
      <c r="AC317" s="83" t="s">
        <v>70</v>
      </c>
      <c r="AD317" s="83" t="s">
        <v>70</v>
      </c>
      <c r="AE317" s="83" t="s">
        <v>70</v>
      </c>
      <c r="AF317" s="83" t="s">
        <v>70</v>
      </c>
      <c r="AG317" s="83" t="s">
        <v>70</v>
      </c>
      <c r="AH317" s="83" t="s">
        <v>70</v>
      </c>
      <c r="AI317" s="83" t="s">
        <v>70</v>
      </c>
      <c r="AJ317" s="83" t="s">
        <v>70</v>
      </c>
      <c r="AK317" s="83" t="s">
        <v>70</v>
      </c>
      <c r="AL317" s="83" t="s">
        <v>70</v>
      </c>
      <c r="AM317" s="83" t="s">
        <v>70</v>
      </c>
      <c r="AN317" s="83" t="s">
        <v>70</v>
      </c>
      <c r="AO317" s="83" t="s">
        <v>70</v>
      </c>
      <c r="AP317" s="83" t="s">
        <v>70</v>
      </c>
      <c r="AQ317" s="83" t="s">
        <v>70</v>
      </c>
      <c r="AR317" s="83" t="s">
        <v>70</v>
      </c>
      <c r="AS317" s="83" t="s">
        <v>70</v>
      </c>
      <c r="AT317" s="83" t="s">
        <v>70</v>
      </c>
      <c r="AU317" s="83" t="s">
        <v>70</v>
      </c>
      <c r="AV317" s="83" t="s">
        <v>70</v>
      </c>
      <c r="AW317" s="83" t="s">
        <v>70</v>
      </c>
      <c r="AX317" s="83" t="s">
        <v>70</v>
      </c>
      <c r="AY317" s="83" t="s">
        <v>70</v>
      </c>
      <c r="AZ317" s="83" t="s">
        <v>70</v>
      </c>
      <c r="BA317" s="83" t="s">
        <v>70</v>
      </c>
      <c r="BB317" s="109"/>
      <c r="BC317" s="109"/>
      <c r="BD317" s="109"/>
      <c r="BE317" s="83" t="s">
        <v>70</v>
      </c>
      <c r="BF317" s="83" t="s">
        <v>70</v>
      </c>
      <c r="BG317" s="83" t="s">
        <v>70</v>
      </c>
      <c r="BH317" s="83" t="s">
        <v>70</v>
      </c>
      <c r="BI317" s="83" t="s">
        <v>70</v>
      </c>
      <c r="BJ317" s="83" t="s">
        <v>70</v>
      </c>
      <c r="BK317" s="83" t="s">
        <v>70</v>
      </c>
      <c r="BL317" s="83" t="s">
        <v>70</v>
      </c>
      <c r="BM317" s="83" t="s">
        <v>70</v>
      </c>
      <c r="BN317" s="83" t="s">
        <v>70</v>
      </c>
      <c r="BO317" s="83" t="s">
        <v>70</v>
      </c>
      <c r="BP317" s="83" t="s">
        <v>70</v>
      </c>
      <c r="BQ317" s="83" t="s">
        <v>70</v>
      </c>
      <c r="BR317" s="83" t="s">
        <v>70</v>
      </c>
      <c r="BS317" s="83" t="s">
        <v>70</v>
      </c>
      <c r="BT317" s="83" t="s">
        <v>70</v>
      </c>
      <c r="BU317" s="83" t="s">
        <v>70</v>
      </c>
      <c r="BV317" s="83" t="s">
        <v>70</v>
      </c>
      <c r="BW317" s="83" t="s">
        <v>70</v>
      </c>
      <c r="BX317" s="83" t="s">
        <v>70</v>
      </c>
      <c r="BY317" s="83" t="s">
        <v>70</v>
      </c>
      <c r="BZ317" s="83" t="s">
        <v>70</v>
      </c>
      <c r="CA317" s="83" t="s">
        <v>70</v>
      </c>
      <c r="CB317" s="83" t="s">
        <v>70</v>
      </c>
      <c r="CC317" s="83" t="s">
        <v>70</v>
      </c>
      <c r="CD317" s="83" t="s">
        <v>70</v>
      </c>
      <c r="CE317" s="83" t="s">
        <v>70</v>
      </c>
      <c r="CF317" s="83" t="s">
        <v>70</v>
      </c>
      <c r="CG317" s="83" t="s">
        <v>70</v>
      </c>
      <c r="CH317" s="83" t="s">
        <v>70</v>
      </c>
      <c r="CI317" s="83" t="s">
        <v>70</v>
      </c>
      <c r="CJ317" s="83" t="s">
        <v>70</v>
      </c>
      <c r="CK317" s="83" t="s">
        <v>70</v>
      </c>
      <c r="CL317" s="83" t="s">
        <v>70</v>
      </c>
      <c r="CM317" s="83" t="s">
        <v>70</v>
      </c>
      <c r="CN317" s="83" t="s">
        <v>70</v>
      </c>
      <c r="CO317" s="83" t="s">
        <v>70</v>
      </c>
      <c r="CP317" s="83" t="s">
        <v>70</v>
      </c>
      <c r="CQ317" s="83" t="s">
        <v>70</v>
      </c>
      <c r="CR317" s="83" t="s">
        <v>70</v>
      </c>
      <c r="CS317" s="83" t="s">
        <v>70</v>
      </c>
      <c r="CT317" s="83" t="s">
        <v>70</v>
      </c>
      <c r="CU317" s="83" t="s">
        <v>70</v>
      </c>
      <c r="CV317" s="83" t="s">
        <v>70</v>
      </c>
      <c r="CW317" s="83" t="s">
        <v>70</v>
      </c>
      <c r="CX317" s="83" t="s">
        <v>70</v>
      </c>
      <c r="CY317" s="83" t="s">
        <v>70</v>
      </c>
      <c r="CZ317" s="83" t="s">
        <v>70</v>
      </c>
      <c r="DA317" s="83" t="s">
        <v>70</v>
      </c>
      <c r="DB317" s="83" t="s">
        <v>70</v>
      </c>
      <c r="DC317" s="83" t="s">
        <v>70</v>
      </c>
      <c r="DD317" s="83" t="s">
        <v>70</v>
      </c>
      <c r="DE317" s="83" t="s">
        <v>70</v>
      </c>
      <c r="DF317" s="83" t="s">
        <v>70</v>
      </c>
      <c r="DG317" s="83" t="s">
        <v>70</v>
      </c>
      <c r="DH317" s="83" t="s">
        <v>70</v>
      </c>
      <c r="DI317" s="83" t="s">
        <v>70</v>
      </c>
      <c r="DJ317" s="83" t="s">
        <v>70</v>
      </c>
      <c r="DK317" s="83" t="s">
        <v>70</v>
      </c>
      <c r="DL317" s="83" t="s">
        <v>70</v>
      </c>
      <c r="DM317" s="83" t="s">
        <v>70</v>
      </c>
      <c r="DN317" s="83" t="s">
        <v>70</v>
      </c>
    </row>
    <row r="318" spans="3:118" s="83" customFormat="1">
      <c r="C318" s="127">
        <f t="shared" si="586"/>
        <v>39.5</v>
      </c>
      <c r="D318" s="113">
        <f t="shared" si="586"/>
        <v>1.0866666666666667</v>
      </c>
      <c r="E318" s="110">
        <v>1990</v>
      </c>
      <c r="F318" s="109">
        <f t="shared" ref="F318:AX318" si="587">AVERAGE(F74,F95,F116)</f>
        <v>66.341299060295071</v>
      </c>
      <c r="G318" s="109">
        <f t="shared" si="587"/>
        <v>43.572984749455337</v>
      </c>
      <c r="H318" s="109">
        <f t="shared" si="587"/>
        <v>1.0866666666666667</v>
      </c>
      <c r="I318" s="109">
        <f t="shared" si="587"/>
        <v>12.226666666666667</v>
      </c>
      <c r="J318" s="109">
        <f t="shared" si="587"/>
        <v>12</v>
      </c>
      <c r="K318" s="109">
        <f t="shared" si="587"/>
        <v>20.666666666666668</v>
      </c>
      <c r="L318" s="109">
        <f t="shared" si="587"/>
        <v>13.113333333333332</v>
      </c>
      <c r="M318" s="109">
        <f t="shared" si="587"/>
        <v>11.866666666666667</v>
      </c>
      <c r="N318" s="109">
        <f t="shared" si="587"/>
        <v>36.666666666666664</v>
      </c>
      <c r="O318" s="109">
        <f t="shared" si="587"/>
        <v>17.833333333333332</v>
      </c>
      <c r="P318" s="109">
        <f t="shared" si="587"/>
        <v>15.219098143236074</v>
      </c>
      <c r="Q318" s="109">
        <f t="shared" si="587"/>
        <v>76.092396109637491</v>
      </c>
      <c r="R318" s="109">
        <f t="shared" si="587"/>
        <v>20.666666666666668</v>
      </c>
      <c r="S318" s="109">
        <f t="shared" si="587"/>
        <v>17.833333333333332</v>
      </c>
      <c r="T318" s="109">
        <f t="shared" si="587"/>
        <v>13.566666666666668</v>
      </c>
      <c r="U318" s="109">
        <f t="shared" si="587"/>
        <v>23</v>
      </c>
      <c r="V318" s="109">
        <f t="shared" si="587"/>
        <v>14.626666666666667</v>
      </c>
      <c r="W318" s="109">
        <f t="shared" si="587"/>
        <v>11</v>
      </c>
      <c r="X318" s="109">
        <f t="shared" si="587"/>
        <v>768</v>
      </c>
      <c r="Y318" s="109">
        <f t="shared" si="587"/>
        <v>11.800000000000002</v>
      </c>
      <c r="Z318" s="109">
        <f t="shared" si="587"/>
        <v>10</v>
      </c>
      <c r="AA318" s="109">
        <f t="shared" si="587"/>
        <v>0.83333333333333337</v>
      </c>
      <c r="AB318" s="109">
        <f t="shared" si="587"/>
        <v>11.533333333333333</v>
      </c>
      <c r="AC318" s="109">
        <f t="shared" si="587"/>
        <v>10.333333333333334</v>
      </c>
      <c r="AD318" s="109">
        <f t="shared" si="587"/>
        <v>0.8666666666666667</v>
      </c>
      <c r="AE318" s="109">
        <f t="shared" si="587"/>
        <v>10.5</v>
      </c>
      <c r="AF318" s="109">
        <f t="shared" si="587"/>
        <v>10.333333333333334</v>
      </c>
      <c r="AG318" s="109">
        <f t="shared" si="587"/>
        <v>1.0999999999999999</v>
      </c>
      <c r="AH318" s="109">
        <f t="shared" si="587"/>
        <v>11.366666666666667</v>
      </c>
      <c r="AI318" s="109">
        <f t="shared" si="587"/>
        <v>11</v>
      </c>
      <c r="AJ318" s="109">
        <f t="shared" si="587"/>
        <v>0.93333333333333324</v>
      </c>
      <c r="AK318" s="109">
        <f t="shared" si="587"/>
        <v>13.1</v>
      </c>
      <c r="AL318" s="109">
        <f t="shared" si="587"/>
        <v>12</v>
      </c>
      <c r="AM318" s="109">
        <f t="shared" si="587"/>
        <v>0.80000000000000016</v>
      </c>
      <c r="AN318" s="109">
        <f t="shared" si="587"/>
        <v>4.91</v>
      </c>
      <c r="AO318" s="109">
        <f t="shared" si="587"/>
        <v>4.46</v>
      </c>
      <c r="AP318" s="109">
        <f t="shared" si="587"/>
        <v>2.4833333333333329</v>
      </c>
      <c r="AQ318" s="109">
        <f t="shared" si="587"/>
        <v>2.6966666666666668</v>
      </c>
      <c r="AR318" s="109">
        <f t="shared" si="587"/>
        <v>4.28</v>
      </c>
      <c r="AS318" s="109">
        <f t="shared" si="587"/>
        <v>2.793333333333333</v>
      </c>
      <c r="AT318" s="109">
        <f t="shared" si="587"/>
        <v>4.1433333333333122</v>
      </c>
      <c r="AU318" s="109">
        <f t="shared" si="587"/>
        <v>2.8766666666666669</v>
      </c>
      <c r="AV318" s="109">
        <f t="shared" si="587"/>
        <v>3.6666666666666665</v>
      </c>
      <c r="AW318" s="109">
        <f t="shared" si="587"/>
        <v>5.123333333333334</v>
      </c>
      <c r="AX318" s="109">
        <f t="shared" si="587"/>
        <v>5.7028048006871641</v>
      </c>
      <c r="AY318" s="109">
        <f t="shared" ref="AY318:BA318" si="588">AVERAGE(AY74,AY95,AY116)</f>
        <v>5.4566666666666661</v>
      </c>
      <c r="AZ318" s="109">
        <f t="shared" si="588"/>
        <v>6.419999999999999</v>
      </c>
      <c r="BA318" s="109">
        <f t="shared" si="588"/>
        <v>7.833333333333333</v>
      </c>
      <c r="BB318" s="109"/>
      <c r="BC318" s="109"/>
      <c r="BD318" s="109"/>
      <c r="BE318" s="109">
        <f t="shared" ref="BE318:BG318" si="589">AVERAGE(BE74,BE95,BE116)</f>
        <v>5.0429961937757826</v>
      </c>
      <c r="BF318" s="109">
        <f t="shared" si="589"/>
        <v>4.0684775641025643</v>
      </c>
      <c r="BG318" s="109">
        <f t="shared" si="589"/>
        <v>8.7266666666666666</v>
      </c>
      <c r="BH318" s="109">
        <f t="shared" ref="BH318:CC318" si="590">AVERAGE(BH74,BH95,BH116)</f>
        <v>4.2</v>
      </c>
      <c r="BI318" s="109">
        <f t="shared" si="590"/>
        <v>4.6599999999999993</v>
      </c>
      <c r="BJ318" s="109">
        <f t="shared" si="590"/>
        <v>5.0633333333333335</v>
      </c>
      <c r="BK318" s="109">
        <f t="shared" si="590"/>
        <v>5.3133333333333335</v>
      </c>
      <c r="BL318" s="109">
        <f t="shared" si="590"/>
        <v>5.956666666666667</v>
      </c>
      <c r="BM318" s="109">
        <f t="shared" si="590"/>
        <v>6.2600000000000007</v>
      </c>
      <c r="BN318" s="109">
        <f t="shared" si="590"/>
        <v>6.253333333333333</v>
      </c>
      <c r="BO318" s="109">
        <f t="shared" si="590"/>
        <v>7.4301587301587304</v>
      </c>
      <c r="BP318" s="109">
        <f t="shared" si="590"/>
        <v>5.9927792667332325</v>
      </c>
      <c r="BQ318" s="109">
        <f t="shared" si="590"/>
        <v>6.6427906976744184</v>
      </c>
      <c r="BR318" s="109">
        <f t="shared" si="590"/>
        <v>6.8933333333333335</v>
      </c>
      <c r="BS318" s="109">
        <f t="shared" si="590"/>
        <v>7.1235342152539607</v>
      </c>
      <c r="BT318" s="109">
        <f t="shared" si="590"/>
        <v>6.68</v>
      </c>
      <c r="BU318" s="109">
        <f t="shared" si="590"/>
        <v>7.0233333333333334</v>
      </c>
      <c r="BV318" s="109">
        <f t="shared" si="590"/>
        <v>9.4300000000001774</v>
      </c>
      <c r="BW318" s="109">
        <f t="shared" si="590"/>
        <v>7.22</v>
      </c>
      <c r="BX318" s="109">
        <f t="shared" si="590"/>
        <v>2.2666666666666671</v>
      </c>
      <c r="BY318" s="109">
        <f t="shared" si="590"/>
        <v>0.40666666666666668</v>
      </c>
      <c r="BZ318" s="109">
        <f t="shared" si="590"/>
        <v>0.4466666666666666</v>
      </c>
      <c r="CA318" s="109">
        <f t="shared" si="590"/>
        <v>6.1333333333333329</v>
      </c>
      <c r="CB318" s="109">
        <f t="shared" si="590"/>
        <v>7.3833333333331987</v>
      </c>
      <c r="CC318" s="109">
        <f t="shared" si="590"/>
        <v>6.8900000000000006</v>
      </c>
      <c r="CD318" s="109">
        <f t="shared" ref="CD318:CF318" si="591">AVERAGE(CD74,CD95,CD116)</f>
        <v>7.8166666666668041</v>
      </c>
      <c r="CE318" s="109">
        <f t="shared" si="591"/>
        <v>11.74</v>
      </c>
      <c r="CF318" s="109">
        <f t="shared" si="591"/>
        <v>0.30767527889601037</v>
      </c>
      <c r="CG318" s="109">
        <f t="shared" ref="CG318:DN318" si="592">AVERAGE(CG74,CG95,CG116)</f>
        <v>7.29</v>
      </c>
      <c r="CH318" s="109">
        <f t="shared" si="592"/>
        <v>49.21</v>
      </c>
      <c r="CI318" s="109">
        <f t="shared" si="592"/>
        <v>27</v>
      </c>
      <c r="CJ318" s="109">
        <f t="shared" si="592"/>
        <v>2.23</v>
      </c>
      <c r="CK318" s="109">
        <f t="shared" si="592"/>
        <v>6.8985796688021566</v>
      </c>
      <c r="CL318" s="109">
        <f t="shared" si="592"/>
        <v>0.75397350993377499</v>
      </c>
      <c r="CM318" s="109">
        <f t="shared" si="592"/>
        <v>15.948964616310979</v>
      </c>
      <c r="CN318" s="109">
        <f t="shared" si="592"/>
        <v>21.06</v>
      </c>
      <c r="CO318" s="109">
        <f t="shared" si="592"/>
        <v>5.4666666666666659</v>
      </c>
      <c r="CP318" s="109">
        <f t="shared" si="592"/>
        <v>4.3266666666666671</v>
      </c>
      <c r="CQ318" s="109">
        <f t="shared" si="592"/>
        <v>3.0066666666666664</v>
      </c>
      <c r="CR318" s="109">
        <f t="shared" si="592"/>
        <v>2.0800000000000574</v>
      </c>
      <c r="CS318" s="109">
        <f t="shared" si="592"/>
        <v>0.27</v>
      </c>
      <c r="CT318" s="109">
        <f t="shared" si="592"/>
        <v>0.24</v>
      </c>
      <c r="CU318" s="109">
        <f t="shared" si="592"/>
        <v>0.55999999999999994</v>
      </c>
      <c r="CV318" s="109">
        <f t="shared" si="592"/>
        <v>0.15666666666666665</v>
      </c>
      <c r="CW318" s="109">
        <f t="shared" si="592"/>
        <v>0.34666666666666668</v>
      </c>
      <c r="CX318" s="109">
        <f t="shared" si="592"/>
        <v>0.38999999999999996</v>
      </c>
      <c r="CY318" s="109">
        <f t="shared" si="592"/>
        <v>0.56049731182795692</v>
      </c>
      <c r="CZ318" s="109">
        <f t="shared" si="592"/>
        <v>1.0566666666666666</v>
      </c>
      <c r="DA318" s="109">
        <f t="shared" si="592"/>
        <v>0.69333333333333336</v>
      </c>
      <c r="DB318" s="109">
        <f t="shared" si="592"/>
        <v>10.719999999999999</v>
      </c>
      <c r="DC318" s="109">
        <f t="shared" si="592"/>
        <v>0.91666666666666663</v>
      </c>
      <c r="DD318" s="109">
        <f t="shared" si="592"/>
        <v>6.1000000000000005</v>
      </c>
      <c r="DE318" s="109">
        <f t="shared" si="592"/>
        <v>1.4033333333333333</v>
      </c>
      <c r="DF318" s="109">
        <f t="shared" si="592"/>
        <v>6.5333333333333341</v>
      </c>
      <c r="DG318" s="109">
        <f t="shared" si="592"/>
        <v>3.7288798018497076</v>
      </c>
      <c r="DH318" s="109">
        <f t="shared" si="592"/>
        <v>5.7875805127550199</v>
      </c>
      <c r="DI318" s="109">
        <f t="shared" si="592"/>
        <v>12.893333333333333</v>
      </c>
      <c r="DJ318" s="109">
        <f t="shared" si="592"/>
        <v>6.0333333333333341</v>
      </c>
      <c r="DK318" s="109">
        <f t="shared" si="592"/>
        <v>10.666666666666666</v>
      </c>
      <c r="DL318" s="109">
        <f t="shared" si="592"/>
        <v>0.89333333333333342</v>
      </c>
      <c r="DM318" s="109">
        <f t="shared" si="592"/>
        <v>6.7333333333333334</v>
      </c>
      <c r="DN318" s="109">
        <f t="shared" si="592"/>
        <v>32.53248677248677</v>
      </c>
    </row>
    <row r="319" spans="3:118" s="83" customFormat="1">
      <c r="C319" s="127">
        <f t="shared" si="586"/>
        <v>41.1</v>
      </c>
      <c r="D319" s="113">
        <f t="shared" si="586"/>
        <v>1.0906666666666667</v>
      </c>
      <c r="E319" s="110">
        <v>1991</v>
      </c>
      <c r="F319" s="109">
        <f t="shared" ref="F319:AX319" si="593">AVERAGE(F75,F96,F117)</f>
        <v>68.518040318038857</v>
      </c>
      <c r="G319" s="109">
        <f t="shared" si="593"/>
        <v>44.444444444444436</v>
      </c>
      <c r="H319" s="109">
        <f t="shared" si="593"/>
        <v>1.0906666666666667</v>
      </c>
      <c r="I319" s="109">
        <f t="shared" si="593"/>
        <v>12.07</v>
      </c>
      <c r="J319" s="109">
        <f t="shared" si="593"/>
        <v>11.9</v>
      </c>
      <c r="K319" s="109">
        <f t="shared" si="593"/>
        <v>21</v>
      </c>
      <c r="L319" s="109">
        <f t="shared" si="593"/>
        <v>12.176666666666668</v>
      </c>
      <c r="M319" s="109">
        <f t="shared" si="593"/>
        <v>11.733333333333334</v>
      </c>
      <c r="N319" s="109">
        <f t="shared" si="593"/>
        <v>33.666666666666664</v>
      </c>
      <c r="O319" s="109">
        <f t="shared" si="593"/>
        <v>17.03</v>
      </c>
      <c r="P319" s="109">
        <f t="shared" si="593"/>
        <v>14.090185676392574</v>
      </c>
      <c r="Q319" s="109">
        <f t="shared" si="593"/>
        <v>70.42705570291777</v>
      </c>
      <c r="R319" s="109">
        <f t="shared" si="593"/>
        <v>21.666666666666668</v>
      </c>
      <c r="S319" s="109">
        <f t="shared" si="593"/>
        <v>17.556666666666665</v>
      </c>
      <c r="T319" s="109">
        <f t="shared" si="593"/>
        <v>12.366666666666667</v>
      </c>
      <c r="U319" s="109">
        <f t="shared" si="593"/>
        <v>22.333333333333332</v>
      </c>
      <c r="V319" s="109">
        <f t="shared" si="593"/>
        <v>14.409999999999998</v>
      </c>
      <c r="W319" s="109">
        <f t="shared" si="593"/>
        <v>11.333333333333336</v>
      </c>
      <c r="X319" s="109">
        <f t="shared" si="593"/>
        <v>800</v>
      </c>
      <c r="Y319" s="109">
        <f t="shared" si="593"/>
        <v>11.700000000000001</v>
      </c>
      <c r="Z319" s="109">
        <f t="shared" si="593"/>
        <v>10.666666666666666</v>
      </c>
      <c r="AA319" s="109">
        <f t="shared" si="593"/>
        <v>0.96666666666666679</v>
      </c>
      <c r="AB319" s="109">
        <f t="shared" si="593"/>
        <v>11.5</v>
      </c>
      <c r="AC319" s="109">
        <f t="shared" si="593"/>
        <v>11.333333333333334</v>
      </c>
      <c r="AD319" s="109">
        <f t="shared" si="593"/>
        <v>0.96666666666666679</v>
      </c>
      <c r="AE319" s="109">
        <f t="shared" si="593"/>
        <v>10.700000000000001</v>
      </c>
      <c r="AF319" s="109">
        <f t="shared" si="593"/>
        <v>12.666666666666666</v>
      </c>
      <c r="AG319" s="109">
        <f t="shared" si="593"/>
        <v>0.83333333333333337</v>
      </c>
      <c r="AH319" s="109">
        <f t="shared" si="593"/>
        <v>11.133333333333333</v>
      </c>
      <c r="AI319" s="109">
        <f t="shared" si="593"/>
        <v>12.333333333333334</v>
      </c>
      <c r="AJ319" s="109">
        <f t="shared" si="593"/>
        <v>0.9</v>
      </c>
      <c r="AK319" s="109">
        <f t="shared" si="593"/>
        <v>12.300000000000002</v>
      </c>
      <c r="AL319" s="109">
        <f t="shared" si="593"/>
        <v>13</v>
      </c>
      <c r="AM319" s="109">
        <f t="shared" si="593"/>
        <v>0.3</v>
      </c>
      <c r="AN319" s="109">
        <f t="shared" si="593"/>
        <v>4.76</v>
      </c>
      <c r="AO319" s="109">
        <f t="shared" si="593"/>
        <v>4.25</v>
      </c>
      <c r="AP319" s="109">
        <f t="shared" si="593"/>
        <v>2.56</v>
      </c>
      <c r="AQ319" s="109">
        <f t="shared" si="593"/>
        <v>2.7166666666666668</v>
      </c>
      <c r="AR319" s="109">
        <f t="shared" si="593"/>
        <v>4.1833333333333336</v>
      </c>
      <c r="AS319" s="109">
        <f t="shared" si="593"/>
        <v>2.8800000000000003</v>
      </c>
      <c r="AT319" s="109">
        <f t="shared" si="593"/>
        <v>4.1433333333333184</v>
      </c>
      <c r="AU319" s="109">
        <f t="shared" si="593"/>
        <v>2.83</v>
      </c>
      <c r="AV319" s="109">
        <f t="shared" si="593"/>
        <v>4.0633333333333335</v>
      </c>
      <c r="AW319" s="109">
        <f t="shared" si="593"/>
        <v>5.23</v>
      </c>
      <c r="AX319" s="109">
        <f t="shared" si="593"/>
        <v>5.3990207528063765</v>
      </c>
      <c r="AY319" s="109">
        <f t="shared" ref="AY319:BA319" si="594">AVERAGE(AY75,AY96,AY117)</f>
        <v>5.5633333333333326</v>
      </c>
      <c r="AZ319" s="109">
        <f t="shared" si="594"/>
        <v>5.9866666666666672</v>
      </c>
      <c r="BA319" s="109">
        <f t="shared" si="594"/>
        <v>7.5333333333333341</v>
      </c>
      <c r="BB319" s="109"/>
      <c r="BC319" s="109"/>
      <c r="BD319" s="109"/>
      <c r="BE319" s="109">
        <f t="shared" ref="BE319:BG319" si="595">AVERAGE(BE75,BE96,BE117)</f>
        <v>4.9097887488468857</v>
      </c>
      <c r="BF319" s="109">
        <f t="shared" si="595"/>
        <v>3.9411538461538469</v>
      </c>
      <c r="BG319" s="109">
        <f t="shared" si="595"/>
        <v>8.7866666666666671</v>
      </c>
      <c r="BH319" s="109">
        <f t="shared" ref="BH319:CC319" si="596">AVERAGE(BH75,BH96,BH117)</f>
        <v>4.0954320987654329</v>
      </c>
      <c r="BI319" s="109">
        <f t="shared" si="596"/>
        <v>4.49</v>
      </c>
      <c r="BJ319" s="109">
        <f t="shared" si="596"/>
        <v>5.1766666666666667</v>
      </c>
      <c r="BK319" s="109">
        <f t="shared" si="596"/>
        <v>5.0766666666666671</v>
      </c>
      <c r="BL319" s="109">
        <f t="shared" si="596"/>
        <v>5.9933333333333332</v>
      </c>
      <c r="BM319" s="109">
        <f t="shared" si="596"/>
        <v>6.166666666666667</v>
      </c>
      <c r="BN319" s="109">
        <f t="shared" si="596"/>
        <v>6.3933333333333335</v>
      </c>
      <c r="BO319" s="109">
        <f t="shared" si="596"/>
        <v>7.3646031746031744</v>
      </c>
      <c r="BP319" s="109">
        <f t="shared" si="596"/>
        <v>6.3061807416749884</v>
      </c>
      <c r="BQ319" s="109">
        <f t="shared" si="596"/>
        <v>5.6603488372093027</v>
      </c>
      <c r="BR319" s="109">
        <f t="shared" si="596"/>
        <v>6.7333333333333334</v>
      </c>
      <c r="BS319" s="109">
        <f t="shared" si="596"/>
        <v>6.5554417769067443</v>
      </c>
      <c r="BT319" s="109">
        <f t="shared" si="596"/>
        <v>6.9523809523809526</v>
      </c>
      <c r="BU319" s="109">
        <f t="shared" si="596"/>
        <v>6.89</v>
      </c>
      <c r="BV319" s="109">
        <f t="shared" si="596"/>
        <v>9.4300000000001702</v>
      </c>
      <c r="BW319" s="109">
        <f t="shared" si="596"/>
        <v>7.2233333333333336</v>
      </c>
      <c r="BX319" s="109">
        <f t="shared" si="596"/>
        <v>2.2866666666666666</v>
      </c>
      <c r="BY319" s="109">
        <f t="shared" si="596"/>
        <v>0.41333333333333333</v>
      </c>
      <c r="BZ319" s="109">
        <f t="shared" si="596"/>
        <v>0.47</v>
      </c>
      <c r="CA319" s="109">
        <f t="shared" si="596"/>
        <v>6.253333333333333</v>
      </c>
      <c r="CB319" s="109">
        <f t="shared" si="596"/>
        <v>7.3833333333332076</v>
      </c>
      <c r="CC319" s="109">
        <f t="shared" si="596"/>
        <v>6.7399999999999993</v>
      </c>
      <c r="CD319" s="109">
        <f t="shared" ref="CD319:CF319" si="597">AVERAGE(CD75,CD96,CD117)</f>
        <v>7.8166666666667952</v>
      </c>
      <c r="CE319" s="109">
        <f t="shared" si="597"/>
        <v>12.520000000000001</v>
      </c>
      <c r="CF319" s="109">
        <f t="shared" si="597"/>
        <v>0.26552615463941504</v>
      </c>
      <c r="CG319" s="109">
        <f t="shared" ref="CG319:DN319" si="598">AVERAGE(CG75,CG96,CG117)</f>
        <v>6.5</v>
      </c>
      <c r="CH319" s="109">
        <f t="shared" si="598"/>
        <v>46.45000000000001</v>
      </c>
      <c r="CI319" s="109">
        <f t="shared" si="598"/>
        <v>25.17</v>
      </c>
      <c r="CJ319" s="109">
        <f t="shared" si="598"/>
        <v>2.4500000000000002</v>
      </c>
      <c r="CK319" s="109">
        <f t="shared" si="598"/>
        <v>5.7700288408075435</v>
      </c>
      <c r="CL319" s="109">
        <f t="shared" si="598"/>
        <v>0.77890728476821236</v>
      </c>
      <c r="CM319" s="109">
        <f t="shared" si="598"/>
        <v>13.596893848932941</v>
      </c>
      <c r="CN319" s="109">
        <f t="shared" si="598"/>
        <v>20</v>
      </c>
      <c r="CO319" s="109">
        <f t="shared" si="598"/>
        <v>4.8633333333333333</v>
      </c>
      <c r="CP319" s="109">
        <f t="shared" si="598"/>
        <v>4.2399999999999993</v>
      </c>
      <c r="CQ319" s="109">
        <f t="shared" si="598"/>
        <v>3.1833333333333336</v>
      </c>
      <c r="CR319" s="109">
        <f t="shared" si="598"/>
        <v>2.0800000000000542</v>
      </c>
      <c r="CS319" s="109">
        <f t="shared" si="598"/>
        <v>0.26666666666666666</v>
      </c>
      <c r="CT319" s="109">
        <f t="shared" si="598"/>
        <v>0.23666666666666666</v>
      </c>
      <c r="CU319" s="109">
        <f t="shared" si="598"/>
        <v>0.50875000000000004</v>
      </c>
      <c r="CV319" s="109">
        <f t="shared" si="598"/>
        <v>0.15666666666666668</v>
      </c>
      <c r="CW319" s="109">
        <f t="shared" si="598"/>
        <v>0.36999999999999994</v>
      </c>
      <c r="CX319" s="109">
        <f t="shared" si="598"/>
        <v>0.41</v>
      </c>
      <c r="CY319" s="109">
        <f t="shared" si="598"/>
        <v>0.71064516129032251</v>
      </c>
      <c r="CZ319" s="109">
        <f t="shared" si="598"/>
        <v>1.01613200474359</v>
      </c>
      <c r="DA319" s="109">
        <f t="shared" si="598"/>
        <v>0.85333333333333339</v>
      </c>
      <c r="DB319" s="109">
        <f t="shared" si="598"/>
        <v>10.413333333333334</v>
      </c>
      <c r="DC319" s="109">
        <f t="shared" si="598"/>
        <v>0.87333333333333341</v>
      </c>
      <c r="DD319" s="109">
        <f t="shared" si="598"/>
        <v>6.2666666666666666</v>
      </c>
      <c r="DE319" s="109">
        <f t="shared" si="598"/>
        <v>1.858071539799597</v>
      </c>
      <c r="DF319" s="109">
        <f t="shared" si="598"/>
        <v>7.0320521567706686</v>
      </c>
      <c r="DG319" s="109">
        <f t="shared" si="598"/>
        <v>3.7410384147976621</v>
      </c>
      <c r="DH319" s="109">
        <f t="shared" si="598"/>
        <v>5.0006441020401544</v>
      </c>
      <c r="DI319" s="109">
        <f t="shared" si="598"/>
        <v>13.496666666666668</v>
      </c>
      <c r="DJ319" s="109">
        <f t="shared" si="598"/>
        <v>6.833333333333333</v>
      </c>
      <c r="DK319" s="109">
        <f t="shared" si="598"/>
        <v>11.666666666666666</v>
      </c>
      <c r="DL319" s="109">
        <f t="shared" si="598"/>
        <v>0.71333333333333326</v>
      </c>
      <c r="DM319" s="109">
        <f t="shared" si="598"/>
        <v>6.84</v>
      </c>
      <c r="DN319" s="109">
        <f t="shared" si="598"/>
        <v>32.429894179894177</v>
      </c>
    </row>
    <row r="320" spans="3:118" s="83" customFormat="1">
      <c r="C320" s="127">
        <f t="shared" si="586"/>
        <v>42.5</v>
      </c>
      <c r="D320" s="113">
        <f t="shared" si="586"/>
        <v>1.1164999999999998</v>
      </c>
      <c r="E320" s="110">
        <v>1992</v>
      </c>
      <c r="F320" s="109">
        <f t="shared" ref="F320:AX320" si="599">AVERAGE(F76,F97,F118)</f>
        <v>70.329327106343314</v>
      </c>
      <c r="G320" s="109">
        <f t="shared" si="599"/>
        <v>45.315904139433549</v>
      </c>
      <c r="H320" s="109">
        <f t="shared" si="599"/>
        <v>1.1164999999999998</v>
      </c>
      <c r="I320" s="109">
        <f t="shared" si="599"/>
        <v>12.280000000000001</v>
      </c>
      <c r="J320" s="109">
        <f t="shared" si="599"/>
        <v>12.166666666666666</v>
      </c>
      <c r="K320" s="109">
        <f t="shared" si="599"/>
        <v>21</v>
      </c>
      <c r="L320" s="109">
        <f t="shared" si="599"/>
        <v>13.463333333333333</v>
      </c>
      <c r="M320" s="109">
        <f t="shared" si="599"/>
        <v>11.866666666666667</v>
      </c>
      <c r="N320" s="109">
        <f t="shared" si="599"/>
        <v>36</v>
      </c>
      <c r="O320" s="109">
        <f t="shared" si="599"/>
        <v>18.053333333333335</v>
      </c>
      <c r="P320" s="109">
        <f t="shared" si="599"/>
        <v>12.961273209549072</v>
      </c>
      <c r="Q320" s="109">
        <f t="shared" si="599"/>
        <v>64.761715296198062</v>
      </c>
      <c r="R320" s="109">
        <f t="shared" si="599"/>
        <v>21.666666666666668</v>
      </c>
      <c r="S320" s="109">
        <f t="shared" si="599"/>
        <v>18.666666666666668</v>
      </c>
      <c r="T320" s="109">
        <f t="shared" si="599"/>
        <v>12.466666666666667</v>
      </c>
      <c r="U320" s="109">
        <f t="shared" si="599"/>
        <v>21</v>
      </c>
      <c r="V320" s="109">
        <f t="shared" si="599"/>
        <v>17.073333333333334</v>
      </c>
      <c r="W320" s="109">
        <f t="shared" si="599"/>
        <v>11.666666666666671</v>
      </c>
      <c r="X320" s="109">
        <f t="shared" si="599"/>
        <v>832</v>
      </c>
      <c r="Y320" s="109">
        <f t="shared" si="599"/>
        <v>11.9</v>
      </c>
      <c r="Z320" s="109">
        <f t="shared" si="599"/>
        <v>10.333333333333334</v>
      </c>
      <c r="AA320" s="109">
        <f t="shared" si="599"/>
        <v>0.8666666666666667</v>
      </c>
      <c r="AB320" s="109">
        <f t="shared" si="599"/>
        <v>11.6</v>
      </c>
      <c r="AC320" s="109">
        <f t="shared" si="599"/>
        <v>11</v>
      </c>
      <c r="AD320" s="109">
        <f t="shared" si="599"/>
        <v>1.0333333333333334</v>
      </c>
      <c r="AE320" s="109">
        <f t="shared" si="599"/>
        <v>10.766666666666666</v>
      </c>
      <c r="AF320" s="109">
        <f t="shared" si="599"/>
        <v>10.333333333333334</v>
      </c>
      <c r="AG320" s="109">
        <f t="shared" si="599"/>
        <v>1.3666666666666665</v>
      </c>
      <c r="AH320" s="109">
        <f t="shared" si="599"/>
        <v>11.733333333333334</v>
      </c>
      <c r="AI320" s="109">
        <f t="shared" si="599"/>
        <v>12.666666666666666</v>
      </c>
      <c r="AJ320" s="109">
        <f t="shared" si="599"/>
        <v>1.0666666666666667</v>
      </c>
      <c r="AK320" s="109">
        <f t="shared" si="599"/>
        <v>9.6</v>
      </c>
      <c r="AL320" s="109">
        <f t="shared" si="599"/>
        <v>13</v>
      </c>
      <c r="AM320" s="109">
        <f t="shared" si="599"/>
        <v>0.49999999999999983</v>
      </c>
      <c r="AN320" s="109">
        <f t="shared" si="599"/>
        <v>5.71</v>
      </c>
      <c r="AO320" s="109">
        <f t="shared" si="599"/>
        <v>5.57</v>
      </c>
      <c r="AP320" s="109">
        <f t="shared" si="599"/>
        <v>2.6433333333333331</v>
      </c>
      <c r="AQ320" s="109">
        <f t="shared" si="599"/>
        <v>2.7733333333333334</v>
      </c>
      <c r="AR320" s="109">
        <f t="shared" si="599"/>
        <v>3.9899999999999998</v>
      </c>
      <c r="AS320" s="109">
        <f t="shared" si="599"/>
        <v>2.9133333333333336</v>
      </c>
      <c r="AT320" s="109">
        <f t="shared" si="599"/>
        <v>4.1433333333333247</v>
      </c>
      <c r="AU320" s="109">
        <f t="shared" si="599"/>
        <v>2.9466666666666668</v>
      </c>
      <c r="AV320" s="109">
        <f t="shared" si="599"/>
        <v>3.5933333333333333</v>
      </c>
      <c r="AW320" s="109">
        <f t="shared" si="599"/>
        <v>5.1833333333333327</v>
      </c>
      <c r="AX320" s="109">
        <f t="shared" si="599"/>
        <v>5.438767834135156</v>
      </c>
      <c r="AY320" s="109">
        <f t="shared" ref="AY320:BA320" si="600">AVERAGE(AY76,AY97,AY118)</f>
        <v>5.626666666666666</v>
      </c>
      <c r="AZ320" s="109">
        <f t="shared" si="600"/>
        <v>6.41</v>
      </c>
      <c r="BA320" s="109">
        <f t="shared" si="600"/>
        <v>7.9741666666666662</v>
      </c>
      <c r="BB320" s="109"/>
      <c r="BC320" s="109"/>
      <c r="BD320" s="109"/>
      <c r="BE320" s="109">
        <f t="shared" ref="BE320:BG320" si="601">AVERAGE(BE76,BE97,BE118)</f>
        <v>4.5362644271883159</v>
      </c>
      <c r="BF320" s="109">
        <f t="shared" si="601"/>
        <v>4.0255608974358976</v>
      </c>
      <c r="BG320" s="109">
        <f t="shared" si="601"/>
        <v>9.2466666666666679</v>
      </c>
      <c r="BH320" s="109">
        <f t="shared" ref="BH320:CC320" si="602">AVERAGE(BH76,BH97,BH118)</f>
        <v>4.1340123456790119</v>
      </c>
      <c r="BI320" s="109">
        <f t="shared" si="602"/>
        <v>4.7300000000000004</v>
      </c>
      <c r="BJ320" s="109">
        <f t="shared" si="602"/>
        <v>5.413333333333334</v>
      </c>
      <c r="BK320" s="109">
        <f t="shared" si="602"/>
        <v>5.13</v>
      </c>
      <c r="BL320" s="109">
        <f t="shared" si="602"/>
        <v>6.06</v>
      </c>
      <c r="BM320" s="109">
        <f t="shared" si="602"/>
        <v>6.5333333333333341</v>
      </c>
      <c r="BN320" s="109">
        <f t="shared" si="602"/>
        <v>6.38</v>
      </c>
      <c r="BO320" s="109">
        <f t="shared" si="602"/>
        <v>7.4766666666666666</v>
      </c>
      <c r="BP320" s="109">
        <f t="shared" si="602"/>
        <v>6.4466666666666663</v>
      </c>
      <c r="BQ320" s="109">
        <f t="shared" si="602"/>
        <v>6.12</v>
      </c>
      <c r="BR320" s="109">
        <f t="shared" si="602"/>
        <v>6.7599999999999989</v>
      </c>
      <c r="BS320" s="109">
        <f t="shared" si="602"/>
        <v>6.95</v>
      </c>
      <c r="BT320" s="109">
        <f t="shared" si="602"/>
        <v>6.8533333333333326</v>
      </c>
      <c r="BU320" s="109">
        <f t="shared" si="602"/>
        <v>7.21</v>
      </c>
      <c r="BV320" s="109">
        <f t="shared" si="602"/>
        <v>9.4300000000001596</v>
      </c>
      <c r="BW320" s="109">
        <f t="shared" si="602"/>
        <v>7.25</v>
      </c>
      <c r="BX320" s="109">
        <f t="shared" si="602"/>
        <v>2.7033333333333331</v>
      </c>
      <c r="BY320" s="109">
        <f t="shared" si="602"/>
        <v>0.39666666666666667</v>
      </c>
      <c r="BZ320" s="109">
        <f t="shared" si="602"/>
        <v>0.48</v>
      </c>
      <c r="CA320" s="109">
        <f t="shared" si="602"/>
        <v>6.2399999999999993</v>
      </c>
      <c r="CB320" s="109">
        <f t="shared" si="602"/>
        <v>7.3833333333332156</v>
      </c>
      <c r="CC320" s="109">
        <f t="shared" si="602"/>
        <v>6.669999999999999</v>
      </c>
      <c r="CD320" s="109">
        <f t="shared" ref="CD320:CF320" si="603">AVERAGE(CD76,CD97,CD118)</f>
        <v>7.8166666666667872</v>
      </c>
      <c r="CE320" s="109">
        <f t="shared" si="603"/>
        <v>11.46</v>
      </c>
      <c r="CF320" s="109">
        <f t="shared" si="603"/>
        <v>0.28653395821930966</v>
      </c>
      <c r="CG320" s="109">
        <f t="shared" ref="CG320:DN320" si="604">AVERAGE(CG76,CG97,CG118)</f>
        <v>8.9149999999999991</v>
      </c>
      <c r="CH320" s="109">
        <f t="shared" si="604"/>
        <v>46.85</v>
      </c>
      <c r="CI320" s="109">
        <f t="shared" si="604"/>
        <v>26.75</v>
      </c>
      <c r="CJ320" s="109">
        <f t="shared" si="604"/>
        <v>2.57</v>
      </c>
      <c r="CK320" s="109">
        <f t="shared" si="604"/>
        <v>5.7965212740242462</v>
      </c>
      <c r="CL320" s="109">
        <f t="shared" si="604"/>
        <v>0.80384105960264984</v>
      </c>
      <c r="CM320" s="109">
        <f t="shared" si="604"/>
        <v>14.390163854954309</v>
      </c>
      <c r="CN320" s="109">
        <f t="shared" si="604"/>
        <v>21.36</v>
      </c>
      <c r="CO320" s="109">
        <f t="shared" si="604"/>
        <v>4.66</v>
      </c>
      <c r="CP320" s="109">
        <f t="shared" si="604"/>
        <v>4.2966666666666669</v>
      </c>
      <c r="CQ320" s="109">
        <f t="shared" si="604"/>
        <v>3</v>
      </c>
      <c r="CR320" s="109">
        <f t="shared" si="604"/>
        <v>2.0800000000000507</v>
      </c>
      <c r="CS320" s="109">
        <f t="shared" si="604"/>
        <v>0.29666666666666669</v>
      </c>
      <c r="CT320" s="109">
        <f t="shared" si="604"/>
        <v>0.26</v>
      </c>
      <c r="CU320" s="109">
        <f t="shared" si="604"/>
        <v>0.51</v>
      </c>
      <c r="CV320" s="109">
        <f t="shared" si="604"/>
        <v>0.17333333333333334</v>
      </c>
      <c r="CW320" s="109">
        <f t="shared" si="604"/>
        <v>0.36333333333333329</v>
      </c>
      <c r="CX320" s="109">
        <f t="shared" si="604"/>
        <v>0.37666666666666665</v>
      </c>
      <c r="CY320" s="109">
        <f t="shared" si="604"/>
        <v>0.62466397849462363</v>
      </c>
      <c r="CZ320" s="109">
        <f t="shared" si="604"/>
        <v>1.1023893712820538</v>
      </c>
      <c r="DA320" s="109">
        <f t="shared" si="604"/>
        <v>0.79999999999999993</v>
      </c>
      <c r="DB320" s="109">
        <f t="shared" si="604"/>
        <v>11.193333333333333</v>
      </c>
      <c r="DC320" s="109">
        <f t="shared" si="604"/>
        <v>0.91999999999999993</v>
      </c>
      <c r="DD320" s="109">
        <f t="shared" si="604"/>
        <v>6.3666666666666671</v>
      </c>
      <c r="DE320" s="109">
        <f t="shared" si="604"/>
        <v>1.4312389850634417</v>
      </c>
      <c r="DF320" s="109">
        <f t="shared" si="604"/>
        <v>7.4230839208320161</v>
      </c>
      <c r="DG320" s="109">
        <f t="shared" si="604"/>
        <v>4.6697546499421074</v>
      </c>
      <c r="DH320" s="109">
        <f t="shared" si="604"/>
        <v>5.2646738443855243</v>
      </c>
      <c r="DI320" s="109">
        <f t="shared" si="604"/>
        <v>14.26</v>
      </c>
      <c r="DJ320" s="109">
        <f t="shared" si="604"/>
        <v>7.2</v>
      </c>
      <c r="DK320" s="109">
        <f t="shared" si="604"/>
        <v>11</v>
      </c>
      <c r="DL320" s="109">
        <f t="shared" si="604"/>
        <v>0.9341666666666667</v>
      </c>
      <c r="DM320" s="109">
        <f t="shared" si="604"/>
        <v>6.7766666666666664</v>
      </c>
      <c r="DN320" s="109">
        <f t="shared" si="604"/>
        <v>29.416666666666668</v>
      </c>
    </row>
    <row r="321" spans="3:118" s="83" customFormat="1">
      <c r="C321" s="127">
        <f t="shared" si="586"/>
        <v>44</v>
      </c>
      <c r="D321" s="113">
        <f t="shared" si="586"/>
        <v>1.0905</v>
      </c>
      <c r="E321" s="110">
        <v>1993</v>
      </c>
      <c r="F321" s="109">
        <f t="shared" ref="F321:AX321" si="605">AVERAGE(F77,F98,F119)</f>
        <v>72.085033336038592</v>
      </c>
      <c r="G321" s="109">
        <f t="shared" si="605"/>
        <v>46.623093681917204</v>
      </c>
      <c r="H321" s="109">
        <f t="shared" si="605"/>
        <v>1.0905</v>
      </c>
      <c r="I321" s="109">
        <f t="shared" si="605"/>
        <v>12.413333333333334</v>
      </c>
      <c r="J321" s="109">
        <f t="shared" si="605"/>
        <v>12.300000000000002</v>
      </c>
      <c r="K321" s="109">
        <f t="shared" si="605"/>
        <v>20</v>
      </c>
      <c r="L321" s="109">
        <f t="shared" si="605"/>
        <v>13.37</v>
      </c>
      <c r="M321" s="109">
        <f t="shared" si="605"/>
        <v>12.033333333333333</v>
      </c>
      <c r="N321" s="109">
        <f t="shared" si="605"/>
        <v>33.666666666666664</v>
      </c>
      <c r="O321" s="109">
        <f t="shared" si="605"/>
        <v>17.41</v>
      </c>
      <c r="P321" s="109">
        <f t="shared" si="605"/>
        <v>12.200000000000001</v>
      </c>
      <c r="Q321" s="109">
        <f t="shared" si="605"/>
        <v>51.666666666666664</v>
      </c>
      <c r="R321" s="109">
        <f t="shared" si="605"/>
        <v>20.666666666666668</v>
      </c>
      <c r="S321" s="109">
        <f t="shared" si="605"/>
        <v>18.080000000000002</v>
      </c>
      <c r="T321" s="109">
        <f t="shared" si="605"/>
        <v>12.733333333333334</v>
      </c>
      <c r="U321" s="109">
        <f t="shared" si="605"/>
        <v>22.333333333333332</v>
      </c>
      <c r="V321" s="109">
        <f t="shared" si="605"/>
        <v>17.013333333333332</v>
      </c>
      <c r="W321" s="109">
        <f t="shared" si="605"/>
        <v>12</v>
      </c>
      <c r="X321" s="109">
        <f t="shared" si="605"/>
        <v>864</v>
      </c>
      <c r="Y321" s="109">
        <f t="shared" si="605"/>
        <v>12.133333333333333</v>
      </c>
      <c r="Z321" s="109">
        <f t="shared" si="605"/>
        <v>10</v>
      </c>
      <c r="AA321" s="109">
        <f t="shared" si="605"/>
        <v>0.9</v>
      </c>
      <c r="AB321" s="109">
        <f t="shared" si="605"/>
        <v>11.866666666666665</v>
      </c>
      <c r="AC321" s="109">
        <f t="shared" si="605"/>
        <v>10.333333333333334</v>
      </c>
      <c r="AD321" s="109">
        <f t="shared" si="605"/>
        <v>0.8666666666666667</v>
      </c>
      <c r="AE321" s="109">
        <f t="shared" si="605"/>
        <v>10.866666666666665</v>
      </c>
      <c r="AF321" s="109">
        <f t="shared" si="605"/>
        <v>10</v>
      </c>
      <c r="AG321" s="109">
        <f t="shared" si="605"/>
        <v>0.9</v>
      </c>
      <c r="AH321" s="109">
        <f t="shared" si="605"/>
        <v>11.633333333333335</v>
      </c>
      <c r="AI321" s="109">
        <f t="shared" si="605"/>
        <v>10.333333333333334</v>
      </c>
      <c r="AJ321" s="109">
        <f t="shared" si="605"/>
        <v>1.2666666666666666</v>
      </c>
      <c r="AK321" s="109">
        <f t="shared" si="605"/>
        <v>11.5</v>
      </c>
      <c r="AL321" s="109">
        <f t="shared" si="605"/>
        <v>12</v>
      </c>
      <c r="AM321" s="109">
        <f t="shared" si="605"/>
        <v>0.69999999999999984</v>
      </c>
      <c r="AN321" s="109">
        <f t="shared" si="605"/>
        <v>5.14</v>
      </c>
      <c r="AO321" s="109">
        <f t="shared" si="605"/>
        <v>4.5999999999999996</v>
      </c>
      <c r="AP321" s="109">
        <f t="shared" si="605"/>
        <v>2.7566666666666664</v>
      </c>
      <c r="AQ321" s="109">
        <f t="shared" si="605"/>
        <v>2.8200000000000003</v>
      </c>
      <c r="AR321" s="109">
        <f t="shared" si="605"/>
        <v>4.0933333333333328</v>
      </c>
      <c r="AS321" s="109">
        <f t="shared" si="605"/>
        <v>2.9833333333333329</v>
      </c>
      <c r="AT321" s="109">
        <f t="shared" si="605"/>
        <v>4.1433333333333335</v>
      </c>
      <c r="AU321" s="109">
        <f t="shared" si="605"/>
        <v>3.0066666666666664</v>
      </c>
      <c r="AV321" s="109">
        <f t="shared" si="605"/>
        <v>3.94</v>
      </c>
      <c r="AW321" s="109">
        <f t="shared" si="605"/>
        <v>5.33</v>
      </c>
      <c r="AX321" s="109">
        <f t="shared" si="605"/>
        <v>6.1366666666666667</v>
      </c>
      <c r="AY321" s="109">
        <f t="shared" ref="AY321:BA321" si="606">AVERAGE(AY77,AY98,AY119)</f>
        <v>5.7133333333333338</v>
      </c>
      <c r="AZ321" s="109">
        <f t="shared" si="606"/>
        <v>6.2866666666666662</v>
      </c>
      <c r="BA321" s="109">
        <f t="shared" si="606"/>
        <v>7.45</v>
      </c>
      <c r="BB321" s="109"/>
      <c r="BC321" s="109"/>
      <c r="BD321" s="109"/>
      <c r="BE321" s="109">
        <f t="shared" ref="BE321:BG321" si="607">AVERAGE(BE77,BE98,BE119)</f>
        <v>4.1627401055297462</v>
      </c>
      <c r="BF321" s="109">
        <f t="shared" si="607"/>
        <v>4.5633333333333326</v>
      </c>
      <c r="BG321" s="109">
        <f t="shared" si="607"/>
        <v>9.0966666666666658</v>
      </c>
      <c r="BH321" s="109">
        <f t="shared" ref="BH321:CC321" si="608">AVERAGE(BH77,BH98,BH119)</f>
        <v>4.6466666666666674</v>
      </c>
      <c r="BI321" s="109">
        <f t="shared" si="608"/>
        <v>4.91</v>
      </c>
      <c r="BJ321" s="109">
        <f t="shared" si="608"/>
        <v>5.3466666666666667</v>
      </c>
      <c r="BK321" s="109">
        <f t="shared" si="608"/>
        <v>5.3933333333333335</v>
      </c>
      <c r="BL321" s="109">
        <f t="shared" si="608"/>
        <v>6.1366666666666667</v>
      </c>
      <c r="BM321" s="109">
        <f t="shared" si="608"/>
        <v>6.4733333333333336</v>
      </c>
      <c r="BN321" s="109">
        <f t="shared" si="608"/>
        <v>6.1166666666666663</v>
      </c>
      <c r="BO321" s="109">
        <f t="shared" si="608"/>
        <v>7.956666666666667</v>
      </c>
      <c r="BP321" s="109">
        <f t="shared" si="608"/>
        <v>6.03</v>
      </c>
      <c r="BQ321" s="109">
        <f t="shared" si="608"/>
        <v>6.2600000000000007</v>
      </c>
      <c r="BR321" s="109">
        <f t="shared" si="608"/>
        <v>6.8833333333333337</v>
      </c>
      <c r="BS321" s="109">
        <f t="shared" si="608"/>
        <v>7.2433333333333332</v>
      </c>
      <c r="BT321" s="109">
        <f t="shared" si="608"/>
        <v>7.1466666666666674</v>
      </c>
      <c r="BU321" s="109">
        <f t="shared" si="608"/>
        <v>7.3833333333333329</v>
      </c>
      <c r="BV321" s="109">
        <f t="shared" si="608"/>
        <v>9.4300000000001454</v>
      </c>
      <c r="BW321" s="109">
        <f t="shared" si="608"/>
        <v>7.4466666666666663</v>
      </c>
      <c r="BX321" s="109">
        <f t="shared" si="608"/>
        <v>2.3733333333333335</v>
      </c>
      <c r="BY321" s="109">
        <f t="shared" si="608"/>
        <v>0.40666666666666668</v>
      </c>
      <c r="BZ321" s="109">
        <f t="shared" si="608"/>
        <v>0.45333333333333331</v>
      </c>
      <c r="CA321" s="109">
        <f t="shared" si="608"/>
        <v>6.4833333333333334</v>
      </c>
      <c r="CB321" s="109">
        <f t="shared" si="608"/>
        <v>7.3833333333332263</v>
      </c>
      <c r="CC321" s="109">
        <f t="shared" si="608"/>
        <v>6.9866666666666672</v>
      </c>
      <c r="CD321" s="109">
        <f t="shared" ref="CD321:CF321" si="609">AVERAGE(CD77,CD98,CD119)</f>
        <v>7.8166666666667766</v>
      </c>
      <c r="CE321" s="109">
        <f t="shared" si="609"/>
        <v>12.5</v>
      </c>
      <c r="CF321" s="109">
        <f t="shared" si="609"/>
        <v>0.31674551111506249</v>
      </c>
      <c r="CG321" s="109">
        <f t="shared" ref="CG321:DN321" si="610">AVERAGE(CG77,CG98,CG119)</f>
        <v>11.33</v>
      </c>
      <c r="CH321" s="109">
        <f t="shared" si="610"/>
        <v>41</v>
      </c>
      <c r="CI321" s="109">
        <f t="shared" si="610"/>
        <v>28.33</v>
      </c>
      <c r="CJ321" s="109">
        <f t="shared" si="610"/>
        <v>2.83</v>
      </c>
      <c r="CK321" s="109">
        <f t="shared" si="610"/>
        <v>5.2627956182773126</v>
      </c>
      <c r="CL321" s="109">
        <f t="shared" si="610"/>
        <v>0.90953642384106181</v>
      </c>
      <c r="CM321" s="109">
        <f t="shared" si="610"/>
        <v>14.614416990701516</v>
      </c>
      <c r="CN321" s="109">
        <f t="shared" si="610"/>
        <v>23.83</v>
      </c>
      <c r="CO321" s="109">
        <f t="shared" si="610"/>
        <v>5.1566666666666672</v>
      </c>
      <c r="CP321" s="109">
        <f t="shared" si="610"/>
        <v>4.3166666666666664</v>
      </c>
      <c r="CQ321" s="109">
        <f t="shared" si="610"/>
        <v>2.86</v>
      </c>
      <c r="CR321" s="109">
        <f t="shared" si="610"/>
        <v>2.0800000000000458</v>
      </c>
      <c r="CS321" s="109">
        <f t="shared" si="610"/>
        <v>0.28333333333333338</v>
      </c>
      <c r="CT321" s="109">
        <f t="shared" si="610"/>
        <v>0.25666666666666665</v>
      </c>
      <c r="CU321" s="109">
        <f t="shared" si="610"/>
        <v>0.58720731459474063</v>
      </c>
      <c r="CV321" s="109">
        <f t="shared" si="610"/>
        <v>0.18666666666666668</v>
      </c>
      <c r="CW321" s="109">
        <f t="shared" si="610"/>
        <v>0.38999999999999996</v>
      </c>
      <c r="CX321" s="109">
        <f t="shared" si="610"/>
        <v>0.42333333333333334</v>
      </c>
      <c r="CY321" s="109">
        <f t="shared" si="610"/>
        <v>0.65666666666666673</v>
      </c>
      <c r="CZ321" s="109">
        <f t="shared" si="610"/>
        <v>1.1772307947435985</v>
      </c>
      <c r="DA321" s="109">
        <f t="shared" si="610"/>
        <v>0.68</v>
      </c>
      <c r="DB321" s="109">
        <f t="shared" si="610"/>
        <v>11.276666666666666</v>
      </c>
      <c r="DC321" s="109">
        <f t="shared" si="610"/>
        <v>1.0333333333333334</v>
      </c>
      <c r="DD321" s="109">
        <f t="shared" si="610"/>
        <v>6.8666666666666671</v>
      </c>
      <c r="DE321" s="109">
        <f t="shared" si="610"/>
        <v>1.5012649079224485</v>
      </c>
      <c r="DF321" s="109">
        <f t="shared" si="610"/>
        <v>6.9487415661413863</v>
      </c>
      <c r="DG321" s="109">
        <f t="shared" si="610"/>
        <v>3.6031028599997144</v>
      </c>
      <c r="DH321" s="109">
        <f t="shared" si="610"/>
        <v>5.9257143533091794</v>
      </c>
      <c r="DI321" s="109">
        <f t="shared" si="610"/>
        <v>14.409999999999998</v>
      </c>
      <c r="DJ321" s="109">
        <f t="shared" si="610"/>
        <v>7.5333333333333341</v>
      </c>
      <c r="DK321" s="109">
        <f t="shared" si="610"/>
        <v>10.333333333333334</v>
      </c>
      <c r="DL321" s="109">
        <f t="shared" si="610"/>
        <v>0.88</v>
      </c>
      <c r="DM321" s="109">
        <f t="shared" si="610"/>
        <v>6.89</v>
      </c>
      <c r="DN321" s="109">
        <f t="shared" si="610"/>
        <v>30.143333333333334</v>
      </c>
    </row>
    <row r="322" spans="3:118" s="83" customFormat="1">
      <c r="C322" s="127">
        <f t="shared" si="586"/>
        <v>46.5</v>
      </c>
      <c r="D322" s="113">
        <f t="shared" si="586"/>
        <v>1.1113333333333333</v>
      </c>
      <c r="E322" s="110">
        <v>1994</v>
      </c>
      <c r="F322" s="109">
        <f t="shared" ref="F322:AX322" si="611">AVERAGE(F78,F99,F120)</f>
        <v>73.584478760110869</v>
      </c>
      <c r="G322" s="109">
        <f t="shared" si="611"/>
        <v>49.23747276688453</v>
      </c>
      <c r="H322" s="109">
        <f t="shared" si="611"/>
        <v>1.1113333333333333</v>
      </c>
      <c r="I322" s="109">
        <f t="shared" si="611"/>
        <v>12.363333333333335</v>
      </c>
      <c r="J322" s="109">
        <f t="shared" si="611"/>
        <v>12.233333333333334</v>
      </c>
      <c r="K322" s="109">
        <f t="shared" si="611"/>
        <v>20.666666666666668</v>
      </c>
      <c r="L322" s="109">
        <f t="shared" si="611"/>
        <v>13.15</v>
      </c>
      <c r="M322" s="109">
        <f t="shared" si="611"/>
        <v>12.066666666666668</v>
      </c>
      <c r="N322" s="109">
        <f t="shared" si="611"/>
        <v>36</v>
      </c>
      <c r="O322" s="109">
        <f t="shared" si="611"/>
        <v>16.996666666666666</v>
      </c>
      <c r="P322" s="109">
        <f t="shared" si="611"/>
        <v>11.5</v>
      </c>
      <c r="Q322" s="109">
        <f t="shared" si="611"/>
        <v>57.333333333333336</v>
      </c>
      <c r="R322" s="109">
        <f t="shared" si="611"/>
        <v>21.333333333333332</v>
      </c>
      <c r="S322" s="109">
        <f t="shared" si="611"/>
        <v>18.453333333333333</v>
      </c>
      <c r="T322" s="109">
        <f t="shared" si="611"/>
        <v>12.233333333333334</v>
      </c>
      <c r="U322" s="109">
        <f t="shared" si="611"/>
        <v>25</v>
      </c>
      <c r="V322" s="109">
        <f t="shared" si="611"/>
        <v>16.7</v>
      </c>
      <c r="W322" s="109">
        <f t="shared" si="611"/>
        <v>11.300000000000002</v>
      </c>
      <c r="X322" s="109">
        <f t="shared" si="611"/>
        <v>1180</v>
      </c>
      <c r="Y322" s="109">
        <f t="shared" si="611"/>
        <v>12.033333333333333</v>
      </c>
      <c r="Z322" s="109">
        <f t="shared" si="611"/>
        <v>10</v>
      </c>
      <c r="AA322" s="109">
        <f t="shared" si="611"/>
        <v>0.96666666666666667</v>
      </c>
      <c r="AB322" s="109">
        <f t="shared" si="611"/>
        <v>11.766666666666666</v>
      </c>
      <c r="AC322" s="109">
        <f t="shared" si="611"/>
        <v>10.333333333333334</v>
      </c>
      <c r="AD322" s="109">
        <f t="shared" si="611"/>
        <v>0.83333333333333337</v>
      </c>
      <c r="AE322" s="109">
        <f t="shared" si="611"/>
        <v>10.433333333333334</v>
      </c>
      <c r="AF322" s="109">
        <f t="shared" si="611"/>
        <v>10.333333333333334</v>
      </c>
      <c r="AG322" s="109">
        <f t="shared" si="611"/>
        <v>0.83333333333333337</v>
      </c>
      <c r="AH322" s="109">
        <f t="shared" si="611"/>
        <v>11.766666666666666</v>
      </c>
      <c r="AI322" s="109">
        <f t="shared" si="611"/>
        <v>11</v>
      </c>
      <c r="AJ322" s="109">
        <f t="shared" si="611"/>
        <v>0.80000000000000016</v>
      </c>
      <c r="AK322" s="109">
        <f t="shared" si="611"/>
        <v>11.4</v>
      </c>
      <c r="AL322" s="109">
        <f t="shared" si="611"/>
        <v>12</v>
      </c>
      <c r="AM322" s="109">
        <f t="shared" si="611"/>
        <v>1.3</v>
      </c>
      <c r="AN322" s="109">
        <f t="shared" si="611"/>
        <v>6.0999999999999988</v>
      </c>
      <c r="AO322" s="109">
        <f t="shared" si="611"/>
        <v>5.47</v>
      </c>
      <c r="AP322" s="109">
        <f t="shared" si="611"/>
        <v>2.8133333333333339</v>
      </c>
      <c r="AQ322" s="109">
        <f t="shared" si="611"/>
        <v>2.9066666666666667</v>
      </c>
      <c r="AR322" s="109">
        <f t="shared" si="611"/>
        <v>4.5233333333333334</v>
      </c>
      <c r="AS322" s="109">
        <f t="shared" si="611"/>
        <v>3.02</v>
      </c>
      <c r="AT322" s="109">
        <f t="shared" si="611"/>
        <v>4.4666666666666659</v>
      </c>
      <c r="AU322" s="109">
        <f t="shared" si="611"/>
        <v>3.0466666666666669</v>
      </c>
      <c r="AV322" s="109">
        <f t="shared" si="611"/>
        <v>4.6133333333333333</v>
      </c>
      <c r="AW322" s="109">
        <f t="shared" si="611"/>
        <v>5.1866666666666665</v>
      </c>
      <c r="AX322" s="109">
        <f t="shared" si="611"/>
        <v>5.4093726222060772</v>
      </c>
      <c r="AY322" s="109">
        <f t="shared" ref="AY322:BA322" si="612">AVERAGE(AY78,AY99,AY120)</f>
        <v>5.8933333333333335</v>
      </c>
      <c r="AZ322" s="109">
        <f t="shared" si="612"/>
        <v>6.4799999999999995</v>
      </c>
      <c r="BA322" s="109">
        <f t="shared" si="612"/>
        <v>7.1466666666666674</v>
      </c>
      <c r="BB322" s="109"/>
      <c r="BC322" s="109"/>
      <c r="BD322" s="109"/>
      <c r="BE322" s="109">
        <f t="shared" ref="BE322:BG322" si="613">AVERAGE(BE78,BE99,BE120)</f>
        <v>4.2556564170496562</v>
      </c>
      <c r="BF322" s="109">
        <f t="shared" si="613"/>
        <v>4.54</v>
      </c>
      <c r="BG322" s="109">
        <f t="shared" si="613"/>
        <v>9.0733333333333324</v>
      </c>
      <c r="BH322" s="109">
        <f t="shared" ref="BH322:CC322" si="614">AVERAGE(BH78,BH99,BH120)</f>
        <v>4.7399999999999993</v>
      </c>
      <c r="BI322" s="109">
        <f t="shared" si="614"/>
        <v>4.6633333333333331</v>
      </c>
      <c r="BJ322" s="109">
        <f t="shared" si="614"/>
        <v>5.416666666666667</v>
      </c>
      <c r="BK322" s="109">
        <f t="shared" si="614"/>
        <v>5.3599999999999994</v>
      </c>
      <c r="BL322" s="109">
        <f t="shared" si="614"/>
        <v>6.1333333333333337</v>
      </c>
      <c r="BM322" s="109">
        <f t="shared" si="614"/>
        <v>6.333333333333333</v>
      </c>
      <c r="BN322" s="109">
        <f t="shared" si="614"/>
        <v>6.3999999999999995</v>
      </c>
      <c r="BO322" s="109">
        <f t="shared" si="614"/>
        <v>6.9200000000000008</v>
      </c>
      <c r="BP322" s="109">
        <f t="shared" si="614"/>
        <v>5.7733333333333334</v>
      </c>
      <c r="BQ322" s="109">
        <f t="shared" si="614"/>
        <v>6.163333333333334</v>
      </c>
      <c r="BR322" s="109">
        <f t="shared" si="614"/>
        <v>6.44</v>
      </c>
      <c r="BS322" s="109">
        <f t="shared" si="614"/>
        <v>6.6233333333333322</v>
      </c>
      <c r="BT322" s="109">
        <f t="shared" si="614"/>
        <v>6.6233333333333322</v>
      </c>
      <c r="BU322" s="109">
        <f t="shared" si="614"/>
        <v>5.1499999999999995</v>
      </c>
      <c r="BV322" s="109">
        <f t="shared" si="614"/>
        <v>9.4300000000001258</v>
      </c>
      <c r="BW322" s="109">
        <f t="shared" si="614"/>
        <v>4.3933333333333335</v>
      </c>
      <c r="BX322" s="109">
        <f t="shared" si="614"/>
        <v>2.4766666666666666</v>
      </c>
      <c r="BY322" s="109">
        <f t="shared" si="614"/>
        <v>0.42</v>
      </c>
      <c r="BZ322" s="109">
        <f t="shared" si="614"/>
        <v>0.48333333333333334</v>
      </c>
      <c r="CA322" s="109">
        <f t="shared" si="614"/>
        <v>6.48</v>
      </c>
      <c r="CB322" s="109">
        <f t="shared" si="614"/>
        <v>7.3833333333332414</v>
      </c>
      <c r="CC322" s="109">
        <f t="shared" si="614"/>
        <v>7.0566666666666675</v>
      </c>
      <c r="CD322" s="109">
        <f t="shared" ref="CD322:CF322" si="615">AVERAGE(CD78,CD99,CD120)</f>
        <v>7.8166666666667615</v>
      </c>
      <c r="CE322" s="109">
        <f t="shared" si="615"/>
        <v>12.020000000000001</v>
      </c>
      <c r="CF322" s="109">
        <f t="shared" si="615"/>
        <v>0.2974301307011899</v>
      </c>
      <c r="CG322" s="109">
        <f t="shared" ref="CG322:DN322" si="616">AVERAGE(CG78,CG99,CG120)</f>
        <v>8.8699999999999992</v>
      </c>
      <c r="CH322" s="109">
        <f t="shared" si="616"/>
        <v>42.07</v>
      </c>
      <c r="CI322" s="109">
        <f t="shared" si="616"/>
        <v>20.6</v>
      </c>
      <c r="CJ322" s="109">
        <f t="shared" si="616"/>
        <v>2.5833333333333335</v>
      </c>
      <c r="CK322" s="109">
        <f t="shared" si="616"/>
        <v>6.1732633899463467</v>
      </c>
      <c r="CL322" s="109">
        <f t="shared" si="616"/>
        <v>0.90953642384106592</v>
      </c>
      <c r="CM322" s="109">
        <f t="shared" si="616"/>
        <v>15.010295612501002</v>
      </c>
      <c r="CN322" s="109">
        <f t="shared" si="616"/>
        <v>25.13</v>
      </c>
      <c r="CO322" s="109">
        <f t="shared" si="616"/>
        <v>5.1499999999999995</v>
      </c>
      <c r="CP322" s="109">
        <f t="shared" si="616"/>
        <v>4.3933333333333335</v>
      </c>
      <c r="CQ322" s="109">
        <f t="shared" si="616"/>
        <v>2.9533333333333331</v>
      </c>
      <c r="CR322" s="109">
        <f t="shared" si="616"/>
        <v>2.0800000000000396</v>
      </c>
      <c r="CS322" s="109">
        <f t="shared" si="616"/>
        <v>0.28333333333333338</v>
      </c>
      <c r="CT322" s="109">
        <f t="shared" si="616"/>
        <v>0.25666666666666665</v>
      </c>
      <c r="CU322" s="109">
        <f t="shared" si="616"/>
        <v>0.49765851675792477</v>
      </c>
      <c r="CV322" s="109">
        <f t="shared" si="616"/>
        <v>0.17333333333333334</v>
      </c>
      <c r="CW322" s="109">
        <f t="shared" si="616"/>
        <v>0.41333333333333333</v>
      </c>
      <c r="CX322" s="109">
        <f t="shared" si="616"/>
        <v>0.39333333333333331</v>
      </c>
      <c r="CY322" s="109">
        <f t="shared" si="616"/>
        <v>0.74624886465390761</v>
      </c>
      <c r="CZ322" s="109">
        <f t="shared" si="616"/>
        <v>1.0554569866667343</v>
      </c>
      <c r="DA322" s="109">
        <f t="shared" si="616"/>
        <v>0.87999999999999989</v>
      </c>
      <c r="DB322" s="109">
        <f t="shared" si="616"/>
        <v>12.133333333333333</v>
      </c>
      <c r="DC322" s="109">
        <f t="shared" si="616"/>
        <v>1.05</v>
      </c>
      <c r="DD322" s="109">
        <f t="shared" si="616"/>
        <v>6.8</v>
      </c>
      <c r="DE322" s="109">
        <f t="shared" si="616"/>
        <v>1.3988802783161471</v>
      </c>
      <c r="DF322" s="109">
        <f t="shared" si="616"/>
        <v>7.066848608299078</v>
      </c>
      <c r="DG322" s="109">
        <f t="shared" si="616"/>
        <v>4.0550682300556087</v>
      </c>
      <c r="DH322" s="109">
        <f t="shared" si="616"/>
        <v>7.041040982087913</v>
      </c>
      <c r="DI322" s="109">
        <f t="shared" si="616"/>
        <v>14.716666666666669</v>
      </c>
      <c r="DJ322" s="109">
        <f t="shared" si="616"/>
        <v>6.0666666666666664</v>
      </c>
      <c r="DK322" s="109">
        <f t="shared" si="616"/>
        <v>12.666666666666666</v>
      </c>
      <c r="DL322" s="109">
        <f t="shared" si="616"/>
        <v>0.90666666666666673</v>
      </c>
      <c r="DM322" s="109">
        <f t="shared" si="616"/>
        <v>6.2850000000000001</v>
      </c>
      <c r="DN322" s="109">
        <f t="shared" si="616"/>
        <v>32.333333333333336</v>
      </c>
    </row>
    <row r="323" spans="3:118" s="83" customFormat="1">
      <c r="C323" s="127">
        <f t="shared" si="586"/>
        <v>49.2</v>
      </c>
      <c r="D323" s="113">
        <f t="shared" si="586"/>
        <v>1.109</v>
      </c>
      <c r="E323" s="110">
        <v>1995</v>
      </c>
      <c r="F323" s="109">
        <f t="shared" ref="F323:AX323" si="617">AVERAGE(F79,F100,F121)</f>
        <v>75.111960395163024</v>
      </c>
      <c r="G323" s="109">
        <f t="shared" si="617"/>
        <v>52.287581699346411</v>
      </c>
      <c r="H323" s="109">
        <f t="shared" si="617"/>
        <v>1.1123333333333334</v>
      </c>
      <c r="I323" s="109">
        <f t="shared" si="617"/>
        <v>12.420000000000002</v>
      </c>
      <c r="J323" s="109">
        <f t="shared" si="617"/>
        <v>12.300000000000002</v>
      </c>
      <c r="K323" s="109">
        <f t="shared" si="617"/>
        <v>20.666666666666668</v>
      </c>
      <c r="L323" s="109">
        <f t="shared" si="617"/>
        <v>13.07</v>
      </c>
      <c r="M323" s="109">
        <f t="shared" si="617"/>
        <v>12</v>
      </c>
      <c r="N323" s="109">
        <f t="shared" si="617"/>
        <v>35</v>
      </c>
      <c r="O323" s="109">
        <f t="shared" si="617"/>
        <v>16.38</v>
      </c>
      <c r="P323" s="109">
        <f t="shared" si="617"/>
        <v>12.07495183044316</v>
      </c>
      <c r="Q323" s="109">
        <f t="shared" si="617"/>
        <v>47.682080924855491</v>
      </c>
      <c r="R323" s="109">
        <f t="shared" si="617"/>
        <v>20.666666666666668</v>
      </c>
      <c r="S323" s="109">
        <f t="shared" si="617"/>
        <v>17.876666666666669</v>
      </c>
      <c r="T323" s="109">
        <f t="shared" si="617"/>
        <v>12.799999999999999</v>
      </c>
      <c r="U323" s="109">
        <f t="shared" si="617"/>
        <v>24.333333333333332</v>
      </c>
      <c r="V323" s="109">
        <f t="shared" si="617"/>
        <v>16.540416666666669</v>
      </c>
      <c r="W323" s="109">
        <f t="shared" si="617"/>
        <v>11.149999999999999</v>
      </c>
      <c r="X323" s="109">
        <f t="shared" si="617"/>
        <v>1070</v>
      </c>
      <c r="Y323" s="109">
        <f t="shared" si="617"/>
        <v>12.233333333333334</v>
      </c>
      <c r="Z323" s="109">
        <f t="shared" si="617"/>
        <v>11.333333333333334</v>
      </c>
      <c r="AA323" s="109">
        <f t="shared" si="617"/>
        <v>0.93333333333333324</v>
      </c>
      <c r="AB323" s="109">
        <f t="shared" si="617"/>
        <v>11.933333333333332</v>
      </c>
      <c r="AC323" s="109">
        <f t="shared" si="617"/>
        <v>12.333333333333334</v>
      </c>
      <c r="AD323" s="109">
        <f t="shared" si="617"/>
        <v>0.79999999999999993</v>
      </c>
      <c r="AE323" s="109">
        <f t="shared" si="617"/>
        <v>10.366666666666665</v>
      </c>
      <c r="AF323" s="109">
        <f t="shared" si="617"/>
        <v>13.916666666666666</v>
      </c>
      <c r="AG323" s="109">
        <f t="shared" si="617"/>
        <v>1.3571428571428574</v>
      </c>
      <c r="AH323" s="109">
        <f t="shared" si="617"/>
        <v>11.666666666666666</v>
      </c>
      <c r="AI323" s="109">
        <f t="shared" si="617"/>
        <v>14.666666666666666</v>
      </c>
      <c r="AJ323" s="109">
        <f t="shared" si="617"/>
        <v>1.2666666666666666</v>
      </c>
      <c r="AK323" s="109">
        <f t="shared" si="617"/>
        <v>11.4</v>
      </c>
      <c r="AL323" s="109">
        <f t="shared" si="617"/>
        <v>10</v>
      </c>
      <c r="AM323" s="109">
        <f t="shared" si="617"/>
        <v>0.5</v>
      </c>
      <c r="AN323" s="109">
        <f t="shared" si="617"/>
        <v>5.669999999999999</v>
      </c>
      <c r="AO323" s="109">
        <f t="shared" si="617"/>
        <v>5.15</v>
      </c>
      <c r="AP323" s="109">
        <f t="shared" si="617"/>
        <v>2.8366666666666664</v>
      </c>
      <c r="AQ323" s="109">
        <f t="shared" si="617"/>
        <v>2.9166666666666665</v>
      </c>
      <c r="AR323" s="109">
        <f t="shared" si="617"/>
        <v>4.4766666666666675</v>
      </c>
      <c r="AS323" s="109">
        <f t="shared" si="617"/>
        <v>3.0733333333333328</v>
      </c>
      <c r="AT323" s="109">
        <f t="shared" si="617"/>
        <v>3.7600000000000002</v>
      </c>
      <c r="AU323" s="109">
        <f t="shared" si="617"/>
        <v>3.0733333333333328</v>
      </c>
      <c r="AV323" s="109">
        <f t="shared" si="617"/>
        <v>3.7633333333333332</v>
      </c>
      <c r="AW323" s="109">
        <f t="shared" si="617"/>
        <v>5.53</v>
      </c>
      <c r="AX323" s="109">
        <f t="shared" si="617"/>
        <v>4.8911375110546063</v>
      </c>
      <c r="AY323" s="109">
        <f t="shared" ref="AY323:BA323" si="618">AVERAGE(AY79,AY100,AY121)</f>
        <v>5.7033333333333331</v>
      </c>
      <c r="AZ323" s="109">
        <f t="shared" si="618"/>
        <v>6.54</v>
      </c>
      <c r="BA323" s="109">
        <f t="shared" si="618"/>
        <v>7.7266666666666666</v>
      </c>
      <c r="BB323" s="109"/>
      <c r="BC323" s="109"/>
      <c r="BD323" s="109"/>
      <c r="BE323" s="109">
        <f t="shared" ref="BE323:BG323" si="619">AVERAGE(BE79,BE100,BE121)</f>
        <v>4.3825112308675056</v>
      </c>
      <c r="BF323" s="109">
        <f t="shared" si="619"/>
        <v>4.2243075970429791</v>
      </c>
      <c r="BG323" s="109">
        <f t="shared" si="619"/>
        <v>9.0633333333333326</v>
      </c>
      <c r="BH323" s="109">
        <f t="shared" ref="BH323:CC323" si="620">AVERAGE(BH79,BH100,BH121)</f>
        <v>4.3206632372052303</v>
      </c>
      <c r="BI323" s="109">
        <f t="shared" si="620"/>
        <v>4.91</v>
      </c>
      <c r="BJ323" s="109">
        <f t="shared" si="620"/>
        <v>5.586666666666666</v>
      </c>
      <c r="BK323" s="109">
        <f t="shared" si="620"/>
        <v>5.583333333333333</v>
      </c>
      <c r="BL323" s="109">
        <f t="shared" si="620"/>
        <v>6.54</v>
      </c>
      <c r="BM323" s="109">
        <f t="shared" si="620"/>
        <v>6.7</v>
      </c>
      <c r="BN323" s="109">
        <f t="shared" si="620"/>
        <v>6.8133333333333326</v>
      </c>
      <c r="BO323" s="109">
        <f t="shared" si="620"/>
        <v>7.7542222222222223</v>
      </c>
      <c r="BP323" s="109">
        <f t="shared" si="620"/>
        <v>6.3061904761904763</v>
      </c>
      <c r="BQ323" s="109">
        <f t="shared" si="620"/>
        <v>7.3266666666666671</v>
      </c>
      <c r="BR323" s="109">
        <f t="shared" si="620"/>
        <v>7.123333333333334</v>
      </c>
      <c r="BS323" s="109">
        <f t="shared" si="620"/>
        <v>7.6400000000000006</v>
      </c>
      <c r="BT323" s="109">
        <f t="shared" si="620"/>
        <v>7.5062500000000005</v>
      </c>
      <c r="BU323" s="109">
        <f t="shared" si="620"/>
        <v>7.2100000000000009</v>
      </c>
      <c r="BV323" s="109">
        <f t="shared" si="620"/>
        <v>9.4300000000001027</v>
      </c>
      <c r="BW323" s="109">
        <f t="shared" si="620"/>
        <v>7.5966666666666667</v>
      </c>
      <c r="BX323" s="109">
        <f t="shared" si="620"/>
        <v>2.29</v>
      </c>
      <c r="BY323" s="109">
        <f t="shared" si="620"/>
        <v>0.43</v>
      </c>
      <c r="BZ323" s="109">
        <f t="shared" si="620"/>
        <v>0.44333333333333336</v>
      </c>
      <c r="CA323" s="109">
        <f t="shared" si="620"/>
        <v>6.5733333333333333</v>
      </c>
      <c r="CB323" s="109">
        <f t="shared" si="620"/>
        <v>7.3833333333332574</v>
      </c>
      <c r="CC323" s="109">
        <f t="shared" si="620"/>
        <v>6.956666666666667</v>
      </c>
      <c r="CD323" s="109">
        <f t="shared" ref="CD323:CF323" si="621">AVERAGE(CD79,CD100,CD121)</f>
        <v>7.8166666666667455</v>
      </c>
      <c r="CE323" s="109">
        <f t="shared" si="621"/>
        <v>11.921904761904756</v>
      </c>
      <c r="CF323" s="109">
        <f t="shared" si="621"/>
        <v>0.32269553449445681</v>
      </c>
      <c r="CG323" s="109" t="e">
        <f t="shared" ref="CG323:DN323" si="622">AVERAGE(CG79,CG100,CG121)</f>
        <v>#DIV/0!</v>
      </c>
      <c r="CH323" s="109">
        <f t="shared" si="622"/>
        <v>47.5</v>
      </c>
      <c r="CI323" s="109">
        <f t="shared" si="622"/>
        <v>23.425000000000001</v>
      </c>
      <c r="CJ323" s="109">
        <f t="shared" si="622"/>
        <v>2.46</v>
      </c>
      <c r="CK323" s="109">
        <f t="shared" si="622"/>
        <v>5.5733115012934649</v>
      </c>
      <c r="CL323" s="109">
        <f t="shared" si="622"/>
        <v>0.90953642384106959</v>
      </c>
      <c r="CM323" s="109">
        <f t="shared" si="622"/>
        <v>15.406174234300485</v>
      </c>
      <c r="CN323" s="109">
        <f t="shared" si="622"/>
        <v>24.09</v>
      </c>
      <c r="CO323" s="109">
        <f t="shared" si="622"/>
        <v>5.2566666666666668</v>
      </c>
      <c r="CP323" s="109">
        <f t="shared" si="622"/>
        <v>4.42</v>
      </c>
      <c r="CQ323" s="109">
        <f t="shared" si="622"/>
        <v>2.9533333333333331</v>
      </c>
      <c r="CR323" s="109">
        <f t="shared" si="622"/>
        <v>2.0800000000000329</v>
      </c>
      <c r="CS323" s="109">
        <f t="shared" si="622"/>
        <v>0.30666666666666664</v>
      </c>
      <c r="CT323" s="109">
        <f t="shared" si="622"/>
        <v>0.27</v>
      </c>
      <c r="CU323" s="109">
        <f t="shared" si="622"/>
        <v>0.36406081946865726</v>
      </c>
      <c r="CV323" s="109">
        <f t="shared" si="622"/>
        <v>0.18333333333333332</v>
      </c>
      <c r="CW323" s="109">
        <f t="shared" si="622"/>
        <v>0.39666666666666667</v>
      </c>
      <c r="CX323" s="109">
        <f t="shared" si="622"/>
        <v>0.45666666666666672</v>
      </c>
      <c r="CY323" s="109">
        <f t="shared" si="622"/>
        <v>0.69332425056459412</v>
      </c>
      <c r="CZ323" s="109">
        <f t="shared" si="622"/>
        <v>1.0918686585899715</v>
      </c>
      <c r="DA323" s="109">
        <f t="shared" si="622"/>
        <v>0.76333333333333331</v>
      </c>
      <c r="DB323" s="109">
        <f t="shared" si="622"/>
        <v>12.246666666666668</v>
      </c>
      <c r="DC323" s="109">
        <f t="shared" si="622"/>
        <v>1.0833333333333335</v>
      </c>
      <c r="DD323" s="109">
        <f t="shared" si="622"/>
        <v>6.5</v>
      </c>
      <c r="DE323" s="109">
        <f t="shared" si="622"/>
        <v>1.5297773186067294</v>
      </c>
      <c r="DF323" s="109">
        <f t="shared" si="622"/>
        <v>7.5860473002512281</v>
      </c>
      <c r="DG323" s="109">
        <f t="shared" si="622"/>
        <v>3.5846359451949161</v>
      </c>
      <c r="DH323" s="109">
        <f t="shared" si="622"/>
        <v>8.2179290839985129</v>
      </c>
      <c r="DI323" s="109">
        <f t="shared" si="622"/>
        <v>14.606666666666667</v>
      </c>
      <c r="DJ323" s="109">
        <f t="shared" si="622"/>
        <v>6.1333333333333329</v>
      </c>
      <c r="DK323" s="109">
        <f t="shared" si="622"/>
        <v>12.233181006670577</v>
      </c>
      <c r="DL323" s="109">
        <f t="shared" si="622"/>
        <v>0.89237639684643677</v>
      </c>
      <c r="DM323" s="109">
        <f t="shared" si="622"/>
        <v>6.04</v>
      </c>
      <c r="DN323" s="109">
        <f t="shared" si="622"/>
        <v>31.37243059573413</v>
      </c>
    </row>
    <row r="324" spans="3:118" s="83" customFormat="1">
      <c r="C324" s="127">
        <f t="shared" si="586"/>
        <v>51.2</v>
      </c>
      <c r="D324" s="113">
        <f t="shared" si="586"/>
        <v>1.2350000000000001</v>
      </c>
      <c r="E324" s="110">
        <v>1996</v>
      </c>
      <c r="F324" s="109">
        <f t="shared" ref="F324:AX324" si="623">AVERAGE(F80,F101,F122)</f>
        <v>76.71051628436588</v>
      </c>
      <c r="G324" s="109">
        <f t="shared" si="623"/>
        <v>54.46623093681918</v>
      </c>
      <c r="H324" s="109">
        <f t="shared" si="623"/>
        <v>1.2318333333333331</v>
      </c>
      <c r="I324" s="109">
        <f t="shared" si="623"/>
        <v>12.58</v>
      </c>
      <c r="J324" s="109">
        <f t="shared" si="623"/>
        <v>12.433333333333332</v>
      </c>
      <c r="K324" s="109">
        <f t="shared" si="623"/>
        <v>20.666666666666668</v>
      </c>
      <c r="L324" s="109">
        <f t="shared" si="623"/>
        <v>12.893333333333333</v>
      </c>
      <c r="M324" s="109">
        <f t="shared" si="623"/>
        <v>12.233333333333334</v>
      </c>
      <c r="N324" s="109">
        <f t="shared" si="623"/>
        <v>35.333333333333336</v>
      </c>
      <c r="O324" s="109">
        <f t="shared" si="623"/>
        <v>18.36</v>
      </c>
      <c r="P324" s="109">
        <f t="shared" si="623"/>
        <v>12.31233140655106</v>
      </c>
      <c r="Q324" s="109">
        <f t="shared" si="623"/>
        <v>45.053949903660886</v>
      </c>
      <c r="R324" s="109">
        <f t="shared" si="623"/>
        <v>22</v>
      </c>
      <c r="S324" s="109">
        <f t="shared" si="623"/>
        <v>18.606666666666666</v>
      </c>
      <c r="T324" s="109">
        <f t="shared" si="623"/>
        <v>12.299999999999999</v>
      </c>
      <c r="U324" s="109">
        <f t="shared" si="623"/>
        <v>24.666666666666668</v>
      </c>
      <c r="V324" s="109">
        <f t="shared" si="623"/>
        <v>18.033333333333331</v>
      </c>
      <c r="W324" s="109">
        <f t="shared" si="623"/>
        <v>11</v>
      </c>
      <c r="X324" s="109">
        <f t="shared" si="623"/>
        <v>960</v>
      </c>
      <c r="Y324" s="109">
        <f t="shared" si="623"/>
        <v>12.266666666666667</v>
      </c>
      <c r="Z324" s="109">
        <f t="shared" si="623"/>
        <v>11</v>
      </c>
      <c r="AA324" s="109">
        <f t="shared" si="623"/>
        <v>1.0666666666666667</v>
      </c>
      <c r="AB324" s="109">
        <f t="shared" si="623"/>
        <v>12.033333333333333</v>
      </c>
      <c r="AC324" s="109">
        <f t="shared" si="623"/>
        <v>11.333333333333334</v>
      </c>
      <c r="AD324" s="109">
        <f t="shared" si="623"/>
        <v>0.93333333333333324</v>
      </c>
      <c r="AE324" s="109">
        <f t="shared" si="623"/>
        <v>10.333333333333334</v>
      </c>
      <c r="AF324" s="109">
        <f t="shared" si="623"/>
        <v>11</v>
      </c>
      <c r="AG324" s="109">
        <f t="shared" si="623"/>
        <v>1.3238095238095238</v>
      </c>
      <c r="AH324" s="109">
        <f t="shared" si="623"/>
        <v>11.633333333333335</v>
      </c>
      <c r="AI324" s="109">
        <f t="shared" si="623"/>
        <v>15</v>
      </c>
      <c r="AJ324" s="109">
        <f t="shared" si="623"/>
        <v>1.3333333333333333</v>
      </c>
      <c r="AK324" s="109">
        <f t="shared" si="623"/>
        <v>13.5</v>
      </c>
      <c r="AL324" s="109">
        <f t="shared" si="623"/>
        <v>12</v>
      </c>
      <c r="AM324" s="109">
        <f t="shared" si="623"/>
        <v>1.55</v>
      </c>
      <c r="AN324" s="109">
        <f t="shared" si="623"/>
        <v>5.63</v>
      </c>
      <c r="AO324" s="109">
        <f t="shared" si="623"/>
        <v>5.18</v>
      </c>
      <c r="AP324" s="109">
        <f t="shared" si="623"/>
        <v>2.9166666666666665</v>
      </c>
      <c r="AQ324" s="109">
        <f t="shared" si="623"/>
        <v>2.9500000000000006</v>
      </c>
      <c r="AR324" s="109">
        <f t="shared" si="623"/>
        <v>5.12</v>
      </c>
      <c r="AS324" s="109">
        <f t="shared" si="623"/>
        <v>3.0933333333333337</v>
      </c>
      <c r="AT324" s="109">
        <f t="shared" si="623"/>
        <v>3.7900000000000005</v>
      </c>
      <c r="AU324" s="109">
        <f t="shared" si="623"/>
        <v>3.1433333333333331</v>
      </c>
      <c r="AV324" s="109">
        <f t="shared" si="623"/>
        <v>4.03</v>
      </c>
      <c r="AW324" s="109">
        <f t="shared" si="623"/>
        <v>5.16</v>
      </c>
      <c r="AX324" s="109">
        <f t="shared" si="623"/>
        <v>5.0796086664850435</v>
      </c>
      <c r="AY324" s="109">
        <f t="shared" ref="AY324:BA324" si="624">AVERAGE(AY80,AY101,AY122)</f>
        <v>6.06</v>
      </c>
      <c r="AZ324" s="109">
        <f t="shared" si="624"/>
        <v>6.6712499999999997</v>
      </c>
      <c r="BA324" s="109">
        <f t="shared" si="624"/>
        <v>8.1366666666666667</v>
      </c>
      <c r="BB324" s="109"/>
      <c r="BC324" s="109"/>
      <c r="BD324" s="109"/>
      <c r="BE324" s="109">
        <f t="shared" ref="BE324:BG324" si="625">AVERAGE(BE80,BE101,BE122)</f>
        <v>4.509366044685355</v>
      </c>
      <c r="BF324" s="109">
        <f t="shared" si="625"/>
        <v>4.3800765896504226</v>
      </c>
      <c r="BG324" s="109">
        <f t="shared" si="625"/>
        <v>8.5666666666666664</v>
      </c>
      <c r="BH324" s="109">
        <f t="shared" ref="BH324:CC324" si="626">AVERAGE(BH80,BH101,BH122)</f>
        <v>4.8653058976418366</v>
      </c>
      <c r="BI324" s="109">
        <f t="shared" si="626"/>
        <v>4.8966666666666674</v>
      </c>
      <c r="BJ324" s="109">
        <f t="shared" si="626"/>
        <v>5.2733333333333334</v>
      </c>
      <c r="BK324" s="109">
        <f t="shared" si="626"/>
        <v>5.6499999999999995</v>
      </c>
      <c r="BL324" s="109">
        <f t="shared" si="626"/>
        <v>6.55</v>
      </c>
      <c r="BM324" s="109">
        <f t="shared" si="626"/>
        <v>7.2600000000000007</v>
      </c>
      <c r="BN324" s="109">
        <f t="shared" si="626"/>
        <v>6.9333333333333327</v>
      </c>
      <c r="BO324" s="109">
        <f t="shared" si="626"/>
        <v>7.6237777777777778</v>
      </c>
      <c r="BP324" s="109">
        <f t="shared" si="626"/>
        <v>6.5933333333333337</v>
      </c>
      <c r="BQ324" s="109">
        <f t="shared" si="626"/>
        <v>9.3666666666666671</v>
      </c>
      <c r="BR324" s="109">
        <f t="shared" si="626"/>
        <v>7.9633333333333338</v>
      </c>
      <c r="BS324" s="109">
        <f t="shared" si="626"/>
        <v>8.5333333333333332</v>
      </c>
      <c r="BT324" s="109">
        <f t="shared" si="626"/>
        <v>8.3666666666666671</v>
      </c>
      <c r="BU324" s="109">
        <f t="shared" si="626"/>
        <v>7.7100000000000009</v>
      </c>
      <c r="BV324" s="109">
        <f t="shared" si="626"/>
        <v>9.4300000000000779</v>
      </c>
      <c r="BW324" s="109">
        <f t="shared" si="626"/>
        <v>7.8566666666666665</v>
      </c>
      <c r="BX324" s="109">
        <f t="shared" si="626"/>
        <v>2.6433333333333331</v>
      </c>
      <c r="BY324" s="109">
        <f t="shared" si="626"/>
        <v>0.46708333333333335</v>
      </c>
      <c r="BZ324" s="109">
        <f t="shared" si="626"/>
        <v>0.53666666666666674</v>
      </c>
      <c r="CA324" s="109">
        <f t="shared" si="626"/>
        <v>6.62</v>
      </c>
      <c r="CB324" s="109">
        <f t="shared" si="626"/>
        <v>7.3833333333332725</v>
      </c>
      <c r="CC324" s="109">
        <f t="shared" si="626"/>
        <v>7.1833333333333336</v>
      </c>
      <c r="CD324" s="109">
        <f t="shared" ref="CD324:CF324" si="627">AVERAGE(CD80,CD101,CD122)</f>
        <v>7.8166666666667277</v>
      </c>
      <c r="CE324" s="109">
        <f t="shared" si="627"/>
        <v>11.823809523809516</v>
      </c>
      <c r="CF324" s="109">
        <f t="shared" si="627"/>
        <v>0.39413414525446472</v>
      </c>
      <c r="CG324" s="109" t="e">
        <f t="shared" ref="CG324:DN324" si="628">AVERAGE(CG80,CG101,CG122)</f>
        <v>#DIV/0!</v>
      </c>
      <c r="CH324" s="109">
        <f t="shared" si="628"/>
        <v>52.140000000000008</v>
      </c>
      <c r="CI324" s="109">
        <f t="shared" si="628"/>
        <v>26.25</v>
      </c>
      <c r="CJ324" s="109">
        <f t="shared" si="628"/>
        <v>2.2466666666666666</v>
      </c>
      <c r="CK324" s="109">
        <f t="shared" si="628"/>
        <v>4.03332686458078</v>
      </c>
      <c r="CL324" s="109">
        <f t="shared" si="628"/>
        <v>0.90953642384107303</v>
      </c>
      <c r="CM324" s="109">
        <f t="shared" si="628"/>
        <v>14.911314207550701</v>
      </c>
      <c r="CN324" s="109">
        <f t="shared" si="628"/>
        <v>23.78</v>
      </c>
      <c r="CO324" s="109">
        <f t="shared" si="628"/>
        <v>4.7833333333333341</v>
      </c>
      <c r="CP324" s="109">
        <f t="shared" si="628"/>
        <v>4.4833333333333334</v>
      </c>
      <c r="CQ324" s="109">
        <f t="shared" si="628"/>
        <v>2.8699999999999997</v>
      </c>
      <c r="CR324" s="109">
        <f t="shared" si="628"/>
        <v>2.0800000000000258</v>
      </c>
      <c r="CS324" s="109">
        <f t="shared" si="628"/>
        <v>0.30000000000000004</v>
      </c>
      <c r="CT324" s="109">
        <f t="shared" si="628"/>
        <v>0.26666666666666666</v>
      </c>
      <c r="CU324" s="109">
        <f t="shared" si="628"/>
        <v>0.61482803899133343</v>
      </c>
      <c r="CV324" s="109">
        <f t="shared" si="628"/>
        <v>0.20333333333333334</v>
      </c>
      <c r="CW324" s="109">
        <f t="shared" si="628"/>
        <v>0.44333333333333336</v>
      </c>
      <c r="CX324" s="109">
        <f t="shared" si="628"/>
        <v>0.45333333333333337</v>
      </c>
      <c r="CY324" s="109">
        <f t="shared" si="628"/>
        <v>0.690386012322172</v>
      </c>
      <c r="CZ324" s="109">
        <f t="shared" si="628"/>
        <v>1.1160833183981662</v>
      </c>
      <c r="DA324" s="109">
        <f t="shared" si="628"/>
        <v>0.77333333333333332</v>
      </c>
      <c r="DB324" s="109">
        <f t="shared" si="628"/>
        <v>12.74</v>
      </c>
      <c r="DC324" s="109">
        <f t="shared" si="628"/>
        <v>1.02</v>
      </c>
      <c r="DD324" s="109">
        <f t="shared" si="628"/>
        <v>6.8999999999999995</v>
      </c>
      <c r="DE324" s="109">
        <f t="shared" si="628"/>
        <v>1.6603403368074057</v>
      </c>
      <c r="DF324" s="109">
        <f t="shared" si="628"/>
        <v>7.0343169425802214</v>
      </c>
      <c r="DG324" s="109">
        <f t="shared" si="628"/>
        <v>5.122019331503715</v>
      </c>
      <c r="DH324" s="109">
        <f t="shared" si="628"/>
        <v>6.5023916899001959</v>
      </c>
      <c r="DI324" s="109">
        <f t="shared" si="628"/>
        <v>16.056666666666668</v>
      </c>
      <c r="DJ324" s="109">
        <f t="shared" si="628"/>
        <v>6.833333333333333</v>
      </c>
      <c r="DK324" s="109">
        <f t="shared" si="628"/>
        <v>22.198781386697949</v>
      </c>
      <c r="DL324" s="109">
        <f t="shared" si="628"/>
        <v>0.86234450810482766</v>
      </c>
      <c r="DM324" s="109">
        <f t="shared" si="628"/>
        <v>7.3358538822967434</v>
      </c>
      <c r="DN324" s="109">
        <f t="shared" si="628"/>
        <v>34.345173751736127</v>
      </c>
    </row>
    <row r="325" spans="3:118" s="83" customFormat="1">
      <c r="C325" s="127">
        <f t="shared" si="586"/>
        <v>52.6</v>
      </c>
      <c r="D325" s="113">
        <f t="shared" si="586"/>
        <v>1.198</v>
      </c>
      <c r="E325" s="110">
        <v>1997</v>
      </c>
      <c r="F325" s="109">
        <f t="shared" ref="F325:AX325" si="629">AVERAGE(F81,F102,F123)</f>
        <v>78.034612423976384</v>
      </c>
      <c r="G325" s="109">
        <f t="shared" si="629"/>
        <v>55.846042120551921</v>
      </c>
      <c r="H325" s="109">
        <f t="shared" si="629"/>
        <v>1.1761666666666666</v>
      </c>
      <c r="I325" s="109">
        <f t="shared" si="629"/>
        <v>12.786666666666667</v>
      </c>
      <c r="J325" s="109">
        <f t="shared" si="629"/>
        <v>12.633333333333333</v>
      </c>
      <c r="K325" s="109">
        <f t="shared" si="629"/>
        <v>20.666666666666668</v>
      </c>
      <c r="L325" s="109">
        <f t="shared" si="629"/>
        <v>13.316666666666668</v>
      </c>
      <c r="M325" s="109">
        <f t="shared" si="629"/>
        <v>12.433333333333332</v>
      </c>
      <c r="N325" s="109">
        <f t="shared" si="629"/>
        <v>38</v>
      </c>
      <c r="O325" s="109">
        <f t="shared" si="629"/>
        <v>18.88666666666667</v>
      </c>
      <c r="P325" s="109">
        <f t="shared" si="629"/>
        <v>13.018208092485549</v>
      </c>
      <c r="Q325" s="109">
        <f t="shared" si="629"/>
        <v>60.506743737957606</v>
      </c>
      <c r="R325" s="109">
        <f t="shared" si="629"/>
        <v>23</v>
      </c>
      <c r="S325" s="109">
        <f t="shared" si="629"/>
        <v>18.886666666666667</v>
      </c>
      <c r="T325" s="109">
        <f t="shared" si="629"/>
        <v>12.333333333333334</v>
      </c>
      <c r="U325" s="109">
        <f t="shared" si="629"/>
        <v>25.666666666666668</v>
      </c>
      <c r="V325" s="109">
        <f t="shared" si="629"/>
        <v>17.89</v>
      </c>
      <c r="W325" s="109">
        <f t="shared" si="629"/>
        <v>11.600000000000001</v>
      </c>
      <c r="X325" s="109">
        <f t="shared" si="629"/>
        <v>580</v>
      </c>
      <c r="Y325" s="109">
        <f t="shared" si="629"/>
        <v>12.533333333333333</v>
      </c>
      <c r="Z325" s="109">
        <f t="shared" si="629"/>
        <v>11.333333333333334</v>
      </c>
      <c r="AA325" s="109">
        <f t="shared" si="629"/>
        <v>1.4333333333333333</v>
      </c>
      <c r="AB325" s="109">
        <f t="shared" si="629"/>
        <v>12.166666666666666</v>
      </c>
      <c r="AC325" s="109">
        <f t="shared" si="629"/>
        <v>11</v>
      </c>
      <c r="AD325" s="109">
        <f t="shared" si="629"/>
        <v>1.6666666666666667</v>
      </c>
      <c r="AE325" s="109">
        <f t="shared" si="629"/>
        <v>10.033333333333333</v>
      </c>
      <c r="AF325" s="109">
        <f t="shared" si="629"/>
        <v>9</v>
      </c>
      <c r="AG325" s="109">
        <f t="shared" si="629"/>
        <v>1.1333333333333335</v>
      </c>
      <c r="AH325" s="109">
        <f t="shared" si="629"/>
        <v>11.866666666666667</v>
      </c>
      <c r="AI325" s="109">
        <f t="shared" si="629"/>
        <v>10.333333333333334</v>
      </c>
      <c r="AJ325" s="109">
        <f t="shared" si="629"/>
        <v>0.9</v>
      </c>
      <c r="AK325" s="109">
        <f t="shared" si="629"/>
        <v>11.699999999999998</v>
      </c>
      <c r="AL325" s="109">
        <f t="shared" si="629"/>
        <v>11</v>
      </c>
      <c r="AM325" s="109">
        <f t="shared" si="629"/>
        <v>2.6</v>
      </c>
      <c r="AN325" s="109">
        <f t="shared" si="629"/>
        <v>6.57</v>
      </c>
      <c r="AO325" s="109">
        <f t="shared" si="629"/>
        <v>6.12</v>
      </c>
      <c r="AP325" s="109">
        <f t="shared" si="629"/>
        <v>2.98</v>
      </c>
      <c r="AQ325" s="109">
        <f t="shared" si="629"/>
        <v>2.9866666666666664</v>
      </c>
      <c r="AR325" s="109">
        <f t="shared" si="629"/>
        <v>4.55</v>
      </c>
      <c r="AS325" s="109">
        <f t="shared" si="629"/>
        <v>3.1400000000000006</v>
      </c>
      <c r="AT325" s="109">
        <f t="shared" si="629"/>
        <v>4.2266666666666666</v>
      </c>
      <c r="AU325" s="109">
        <f t="shared" si="629"/>
        <v>3.11</v>
      </c>
      <c r="AV325" s="109">
        <f t="shared" si="629"/>
        <v>3.64</v>
      </c>
      <c r="AW325" s="109">
        <f t="shared" si="629"/>
        <v>5.4333333333333336</v>
      </c>
      <c r="AX325" s="109">
        <f t="shared" si="629"/>
        <v>5.2680798219154816</v>
      </c>
      <c r="AY325" s="109">
        <f t="shared" ref="AY325:BA325" si="630">AVERAGE(AY81,AY102,AY123)</f>
        <v>5.8933333333333335</v>
      </c>
      <c r="AZ325" s="109">
        <f t="shared" si="630"/>
        <v>6.84</v>
      </c>
      <c r="BA325" s="109">
        <f t="shared" si="630"/>
        <v>8.7866666666666671</v>
      </c>
      <c r="BB325" s="109"/>
      <c r="BC325" s="109"/>
      <c r="BD325" s="109"/>
      <c r="BE325" s="109">
        <f t="shared" ref="BE325:BG325" si="631">AVERAGE(BE81,BE102,BE123)</f>
        <v>4.8002699255312331</v>
      </c>
      <c r="BF325" s="109">
        <f t="shared" si="631"/>
        <v>5.0009604667335026</v>
      </c>
      <c r="BG325" s="109">
        <f t="shared" si="631"/>
        <v>9.1348850101831562</v>
      </c>
      <c r="BH325" s="109">
        <f t="shared" ref="BH325:CC325" si="632">AVERAGE(BH81,BH102,BH123)</f>
        <v>5.0517839439294692</v>
      </c>
      <c r="BI325" s="109">
        <f t="shared" si="632"/>
        <v>4.996666666666667</v>
      </c>
      <c r="BJ325" s="109">
        <f t="shared" si="632"/>
        <v>5.416666666666667</v>
      </c>
      <c r="BK325" s="109">
        <f t="shared" si="632"/>
        <v>6.0966666666666676</v>
      </c>
      <c r="BL325" s="109">
        <f t="shared" si="632"/>
        <v>6.8999999999999995</v>
      </c>
      <c r="BM325" s="109">
        <f t="shared" si="632"/>
        <v>7.5566666666666675</v>
      </c>
      <c r="BN325" s="109">
        <f t="shared" si="632"/>
        <v>7.1033333333333344</v>
      </c>
      <c r="BO325" s="109">
        <f t="shared" si="632"/>
        <v>7.4933333333333332</v>
      </c>
      <c r="BP325" s="109">
        <f t="shared" si="632"/>
        <v>6.651626113647044</v>
      </c>
      <c r="BQ325" s="109">
        <f t="shared" si="632"/>
        <v>8.1133333333333351</v>
      </c>
      <c r="BR325" s="109">
        <f t="shared" si="632"/>
        <v>8.1166666666666671</v>
      </c>
      <c r="BS325" s="109">
        <f t="shared" si="632"/>
        <v>8.4533333333333331</v>
      </c>
      <c r="BT325" s="109">
        <f t="shared" si="632"/>
        <v>8.5133333333333336</v>
      </c>
      <c r="BU325" s="109">
        <f t="shared" si="632"/>
        <v>7.9633333333333338</v>
      </c>
      <c r="BV325" s="109">
        <f t="shared" si="632"/>
        <v>9.4300000000000512</v>
      </c>
      <c r="BW325" s="109">
        <f t="shared" si="632"/>
        <v>7.836666666666666</v>
      </c>
      <c r="BX325" s="109">
        <f t="shared" si="632"/>
        <v>2.63</v>
      </c>
      <c r="BY325" s="109">
        <f t="shared" si="632"/>
        <v>0.54666666666666675</v>
      </c>
      <c r="BZ325" s="109">
        <f t="shared" si="632"/>
        <v>0.48666666666666664</v>
      </c>
      <c r="CA325" s="109">
        <f t="shared" si="632"/>
        <v>6.7366666666666672</v>
      </c>
      <c r="CB325" s="109">
        <f t="shared" si="632"/>
        <v>7.3833333333332902</v>
      </c>
      <c r="CC325" s="109">
        <f t="shared" si="632"/>
        <v>6.9933333333333332</v>
      </c>
      <c r="CD325" s="109">
        <f t="shared" ref="CD325:CF325" si="633">AVERAGE(CD81,CD102,CD123)</f>
        <v>7.8166666666667064</v>
      </c>
      <c r="CE325" s="109">
        <f t="shared" si="633"/>
        <v>11.725714285714275</v>
      </c>
      <c r="CF325" s="109">
        <f t="shared" si="633"/>
        <v>0.64037762754126148</v>
      </c>
      <c r="CG325" s="109" t="e">
        <f t="shared" ref="CG325:DN325" si="634">AVERAGE(CG81,CG102,CG123)</f>
        <v>#DIV/0!</v>
      </c>
      <c r="CH325" s="109">
        <f t="shared" si="634"/>
        <v>47.859999999999992</v>
      </c>
      <c r="CI325" s="109" t="e">
        <f t="shared" si="634"/>
        <v>#DIV/0!</v>
      </c>
      <c r="CJ325" s="109">
        <f t="shared" si="634"/>
        <v>2.1566666666666667</v>
      </c>
      <c r="CK325" s="109">
        <f t="shared" si="634"/>
        <v>4.793332524739264</v>
      </c>
      <c r="CL325" s="109">
        <f t="shared" si="634"/>
        <v>0.90953642384107614</v>
      </c>
      <c r="CM325" s="109">
        <f t="shared" si="634"/>
        <v>14.416454180800919</v>
      </c>
      <c r="CN325" s="109">
        <f t="shared" si="634"/>
        <v>23.26</v>
      </c>
      <c r="CO325" s="109">
        <f t="shared" si="634"/>
        <v>4.97</v>
      </c>
      <c r="CP325" s="109">
        <f t="shared" si="634"/>
        <v>4.5266666666666673</v>
      </c>
      <c r="CQ325" s="109">
        <f t="shared" si="634"/>
        <v>3.2966666666666669</v>
      </c>
      <c r="CR325" s="109">
        <f t="shared" si="634"/>
        <v>2.0800000000000178</v>
      </c>
      <c r="CS325" s="109">
        <f t="shared" si="634"/>
        <v>0.3033333333333334</v>
      </c>
      <c r="CT325" s="109">
        <f t="shared" si="634"/>
        <v>0.26333333333333336</v>
      </c>
      <c r="CU325" s="109">
        <f t="shared" si="634"/>
        <v>0.6928373170010097</v>
      </c>
      <c r="CV325" s="109">
        <f t="shared" si="634"/>
        <v>0.18999999999999997</v>
      </c>
      <c r="CW325" s="109">
        <f t="shared" si="634"/>
        <v>0.41333333333333333</v>
      </c>
      <c r="CX325" s="109">
        <f t="shared" si="634"/>
        <v>0.43333333333333329</v>
      </c>
      <c r="CY325" s="109">
        <f t="shared" si="634"/>
        <v>0.71976384801278137</v>
      </c>
      <c r="CZ325" s="109">
        <f t="shared" si="634"/>
        <v>1.0744229558036105</v>
      </c>
      <c r="DA325" s="109">
        <f t="shared" si="634"/>
        <v>0.82666666666666666</v>
      </c>
      <c r="DB325" s="109">
        <f t="shared" si="634"/>
        <v>12.4</v>
      </c>
      <c r="DC325" s="109">
        <f t="shared" si="634"/>
        <v>1.0066666666666666</v>
      </c>
      <c r="DD325" s="109">
        <f t="shared" si="634"/>
        <v>6.4666666666666659</v>
      </c>
      <c r="DE325" s="109">
        <f t="shared" si="634"/>
        <v>1.6129453758525161</v>
      </c>
      <c r="DF325" s="109">
        <f t="shared" si="634"/>
        <v>8.4884882403905397</v>
      </c>
      <c r="DG325" s="109">
        <f t="shared" si="634"/>
        <v>6.4224317150680834</v>
      </c>
      <c r="DH325" s="109">
        <f t="shared" si="634"/>
        <v>8.8404418306521713</v>
      </c>
      <c r="DI325" s="109">
        <f t="shared" si="634"/>
        <v>16.316666666666666</v>
      </c>
      <c r="DJ325" s="109">
        <f t="shared" si="634"/>
        <v>5.833333333333333</v>
      </c>
      <c r="DK325" s="109">
        <f t="shared" si="634"/>
        <v>12.357070086913012</v>
      </c>
      <c r="DL325" s="109">
        <f t="shared" si="634"/>
        <v>0.87637966799218459</v>
      </c>
      <c r="DM325" s="109">
        <f t="shared" si="634"/>
        <v>7.496831058373945</v>
      </c>
      <c r="DN325" s="109">
        <f t="shared" si="634"/>
        <v>37.88895941815489</v>
      </c>
    </row>
    <row r="326" spans="3:118" s="83" customFormat="1">
      <c r="C326" s="127">
        <f t="shared" si="586"/>
        <v>54.2</v>
      </c>
      <c r="D326" s="113">
        <f t="shared" si="586"/>
        <v>1.044</v>
      </c>
      <c r="E326" s="110">
        <v>1998</v>
      </c>
      <c r="F326" s="109">
        <f t="shared" ref="F326:AX326" si="635">AVERAGE(F82,F103,F124)</f>
        <v>78.633701984914566</v>
      </c>
      <c r="G326" s="109">
        <f t="shared" si="635"/>
        <v>57.62527233115469</v>
      </c>
      <c r="H326" s="109">
        <f t="shared" si="635"/>
        <v>1.0395000000000001</v>
      </c>
      <c r="I326" s="109">
        <f t="shared" si="635"/>
        <v>12.796666666666667</v>
      </c>
      <c r="J326" s="109">
        <f t="shared" si="635"/>
        <v>12.6</v>
      </c>
      <c r="K326" s="109">
        <f t="shared" si="635"/>
        <v>21</v>
      </c>
      <c r="L326" s="109">
        <f t="shared" si="635"/>
        <v>13.57</v>
      </c>
      <c r="M326" s="109">
        <f t="shared" si="635"/>
        <v>12.4</v>
      </c>
      <c r="N326" s="109">
        <f t="shared" si="635"/>
        <v>36.333333333333336</v>
      </c>
      <c r="O326" s="109">
        <f t="shared" si="635"/>
        <v>19.643333333333334</v>
      </c>
      <c r="P326" s="109">
        <f t="shared" si="635"/>
        <v>14.133333333333333</v>
      </c>
      <c r="Q326" s="109">
        <f t="shared" si="635"/>
        <v>61</v>
      </c>
      <c r="R326" s="109">
        <f t="shared" si="635"/>
        <v>22.666666666666668</v>
      </c>
      <c r="S326" s="109">
        <f t="shared" si="635"/>
        <v>18.803333333333331</v>
      </c>
      <c r="T326" s="109">
        <f t="shared" si="635"/>
        <v>12.799999999999999</v>
      </c>
      <c r="U326" s="109">
        <f t="shared" si="635"/>
        <v>26</v>
      </c>
      <c r="V326" s="109">
        <f t="shared" si="635"/>
        <v>17.043333333333333</v>
      </c>
      <c r="W326" s="109">
        <f t="shared" si="635"/>
        <v>11.899999999999999</v>
      </c>
      <c r="X326" s="109">
        <f t="shared" si="635"/>
        <v>1180</v>
      </c>
      <c r="Y326" s="109">
        <f t="shared" si="635"/>
        <v>12.399999999999999</v>
      </c>
      <c r="Z326" s="109">
        <f t="shared" si="635"/>
        <v>12</v>
      </c>
      <c r="AA326" s="109">
        <f t="shared" si="635"/>
        <v>0.96666666666666667</v>
      </c>
      <c r="AB326" s="109">
        <f t="shared" si="635"/>
        <v>12.166666666666666</v>
      </c>
      <c r="AC326" s="109">
        <f t="shared" si="635"/>
        <v>11.333333333333334</v>
      </c>
      <c r="AD326" s="109">
        <f t="shared" si="635"/>
        <v>0.93333333333333324</v>
      </c>
      <c r="AE326" s="109">
        <f t="shared" si="635"/>
        <v>11.233333333333334</v>
      </c>
      <c r="AF326" s="109">
        <f t="shared" si="635"/>
        <v>13.333333333333334</v>
      </c>
      <c r="AG326" s="109">
        <f t="shared" si="635"/>
        <v>1.0666666666666667</v>
      </c>
      <c r="AH326" s="109">
        <f t="shared" si="635"/>
        <v>11.700000000000001</v>
      </c>
      <c r="AI326" s="109">
        <f t="shared" si="635"/>
        <v>13.666666666666666</v>
      </c>
      <c r="AJ326" s="109">
        <f t="shared" si="635"/>
        <v>1.2666666666666666</v>
      </c>
      <c r="AK326" s="109">
        <f t="shared" si="635"/>
        <v>11.5</v>
      </c>
      <c r="AL326" s="109">
        <f t="shared" si="635"/>
        <v>11</v>
      </c>
      <c r="AM326" s="109">
        <f t="shared" si="635"/>
        <v>0.69999999999999984</v>
      </c>
      <c r="AN326" s="109">
        <f t="shared" si="635"/>
        <v>6.38</v>
      </c>
      <c r="AO326" s="109">
        <f t="shared" si="635"/>
        <v>6.75</v>
      </c>
      <c r="AP326" s="109">
        <f t="shared" si="635"/>
        <v>3.0833333333333335</v>
      </c>
      <c r="AQ326" s="109">
        <f t="shared" si="635"/>
        <v>3.1099999999999994</v>
      </c>
      <c r="AR326" s="109">
        <f t="shared" si="635"/>
        <v>5.5100000000000007</v>
      </c>
      <c r="AS326" s="109">
        <f t="shared" si="635"/>
        <v>3.2066666666666666</v>
      </c>
      <c r="AT326" s="109">
        <f t="shared" si="635"/>
        <v>3.9166666666666665</v>
      </c>
      <c r="AU326" s="109">
        <f t="shared" si="635"/>
        <v>3.2433333333333327</v>
      </c>
      <c r="AV326" s="109">
        <f t="shared" si="635"/>
        <v>3.8320833333333333</v>
      </c>
      <c r="AW326" s="109">
        <f t="shared" si="635"/>
        <v>5.8500000000000005</v>
      </c>
      <c r="AX326" s="109">
        <f t="shared" si="635"/>
        <v>5.5650299088388095</v>
      </c>
      <c r="AY326" s="109">
        <f t="shared" ref="AY326:BA326" si="636">AVERAGE(AY82,AY103,AY124)</f>
        <v>6.0533333333333337</v>
      </c>
      <c r="AZ326" s="109">
        <f t="shared" si="636"/>
        <v>6.9716366432531203</v>
      </c>
      <c r="BA326" s="109">
        <f t="shared" si="636"/>
        <v>8.4895833333333339</v>
      </c>
      <c r="BB326" s="109"/>
      <c r="BC326" s="109"/>
      <c r="BD326" s="109"/>
      <c r="BE326" s="109">
        <f t="shared" ref="BE326:BG326" si="637">AVERAGE(BE82,BE103,BE124)</f>
        <v>4.5827933595645067</v>
      </c>
      <c r="BF326" s="109">
        <f t="shared" si="637"/>
        <v>4.7276071442175995</v>
      </c>
      <c r="BG326" s="109">
        <f t="shared" si="637"/>
        <v>9.0124134147985835</v>
      </c>
      <c r="BH326" s="109">
        <f t="shared" ref="BH326:CC326" si="638">AVERAGE(BH82,BH103,BH124)</f>
        <v>4.8889656537939157</v>
      </c>
      <c r="BI326" s="109">
        <f t="shared" si="638"/>
        <v>5.23</v>
      </c>
      <c r="BJ326" s="109">
        <f t="shared" si="638"/>
        <v>5.5666666666666664</v>
      </c>
      <c r="BK326" s="109">
        <f t="shared" si="638"/>
        <v>6.1499999999999995</v>
      </c>
      <c r="BL326" s="109">
        <f t="shared" si="638"/>
        <v>7.126666666666666</v>
      </c>
      <c r="BM326" s="109">
        <f t="shared" si="638"/>
        <v>7.4333333333333336</v>
      </c>
      <c r="BN326" s="109">
        <f t="shared" si="638"/>
        <v>7.3433333333333337</v>
      </c>
      <c r="BO326" s="109">
        <f t="shared" si="638"/>
        <v>7.9576004157935039</v>
      </c>
      <c r="BP326" s="109">
        <f t="shared" si="638"/>
        <v>6.5696755758430205</v>
      </c>
      <c r="BQ326" s="109">
        <f t="shared" si="638"/>
        <v>8.8800000000000008</v>
      </c>
      <c r="BR326" s="109">
        <f t="shared" si="638"/>
        <v>8.7999999999999989</v>
      </c>
      <c r="BS326" s="109">
        <f t="shared" si="638"/>
        <v>8.3133333333333344</v>
      </c>
      <c r="BT326" s="109">
        <f t="shared" si="638"/>
        <v>8.9</v>
      </c>
      <c r="BU326" s="109">
        <f t="shared" si="638"/>
        <v>7.8033333333333337</v>
      </c>
      <c r="BV326" s="109">
        <f t="shared" si="638"/>
        <v>9.4300000000000264</v>
      </c>
      <c r="BW326" s="109">
        <f t="shared" si="638"/>
        <v>7.8433333333333337</v>
      </c>
      <c r="BX326" s="109">
        <f t="shared" si="638"/>
        <v>2.65</v>
      </c>
      <c r="BY326" s="109">
        <f t="shared" si="638"/>
        <v>0.49333333333333335</v>
      </c>
      <c r="BZ326" s="109">
        <f t="shared" si="638"/>
        <v>0.51666666666666661</v>
      </c>
      <c r="CA326" s="109">
        <f t="shared" si="638"/>
        <v>6.706666666666667</v>
      </c>
      <c r="CB326" s="109">
        <f t="shared" si="638"/>
        <v>7.3833333333333115</v>
      </c>
      <c r="CC326" s="109">
        <f t="shared" si="638"/>
        <v>7.32</v>
      </c>
      <c r="CD326" s="109">
        <f t="shared" ref="CD326:CF326" si="639">AVERAGE(CD82,CD103,CD124)</f>
        <v>7.8166666666666869</v>
      </c>
      <c r="CE326" s="109">
        <f t="shared" si="639"/>
        <v>11.627619047619037</v>
      </c>
      <c r="CF326" s="109">
        <f t="shared" si="639"/>
        <v>0.40888687507562654</v>
      </c>
      <c r="CG326" s="109" t="e">
        <f t="shared" ref="CG326:DN326" si="640">AVERAGE(CG82,CG103,CG124)</f>
        <v>#DIV/0!</v>
      </c>
      <c r="CH326" s="109">
        <f t="shared" si="640"/>
        <v>50</v>
      </c>
      <c r="CI326" s="109" t="e">
        <f t="shared" si="640"/>
        <v>#DIV/0!</v>
      </c>
      <c r="CJ326" s="109">
        <f t="shared" si="640"/>
        <v>2.27</v>
      </c>
      <c r="CK326" s="109">
        <f t="shared" si="640"/>
        <v>4.7033333333333331</v>
      </c>
      <c r="CL326" s="109">
        <f t="shared" si="640"/>
        <v>0.90953642384107869</v>
      </c>
      <c r="CM326" s="109">
        <f t="shared" si="640"/>
        <v>13.921594154051137</v>
      </c>
      <c r="CN326" s="109">
        <f t="shared" si="640"/>
        <v>23.040000000000003</v>
      </c>
      <c r="CO326" s="109">
        <f t="shared" si="640"/>
        <v>4.7866666666666662</v>
      </c>
      <c r="CP326" s="109">
        <f t="shared" si="640"/>
        <v>4.45</v>
      </c>
      <c r="CQ326" s="109">
        <f t="shared" si="640"/>
        <v>2.9433333333333334</v>
      </c>
      <c r="CR326" s="109">
        <f t="shared" si="640"/>
        <v>2.080000000000009</v>
      </c>
      <c r="CS326" s="109">
        <f t="shared" si="640"/>
        <v>0.29583333333333339</v>
      </c>
      <c r="CT326" s="109">
        <f t="shared" si="640"/>
        <v>0.27</v>
      </c>
      <c r="CU326" s="109">
        <f t="shared" si="640"/>
        <v>0.77084659501068564</v>
      </c>
      <c r="CV326" s="109">
        <f t="shared" si="640"/>
        <v>0.21333333333333335</v>
      </c>
      <c r="CW326" s="109">
        <f t="shared" si="640"/>
        <v>0.43333333333333335</v>
      </c>
      <c r="CX326" s="109">
        <f t="shared" si="640"/>
        <v>0.49333333333333335</v>
      </c>
      <c r="CY326" s="109">
        <f t="shared" si="640"/>
        <v>0.76378745572256312</v>
      </c>
      <c r="CZ326" s="109">
        <f t="shared" si="640"/>
        <v>1.0693970269144699</v>
      </c>
      <c r="DA326" s="109">
        <f t="shared" si="640"/>
        <v>0.79</v>
      </c>
      <c r="DB326" s="109">
        <f t="shared" si="640"/>
        <v>12.659999999999998</v>
      </c>
      <c r="DC326" s="109">
        <f t="shared" si="640"/>
        <v>1.17</v>
      </c>
      <c r="DD326" s="109">
        <f t="shared" si="640"/>
        <v>7.4000000000000012</v>
      </c>
      <c r="DE326" s="109">
        <f t="shared" si="640"/>
        <v>1.5655504148976265</v>
      </c>
      <c r="DF326" s="109">
        <f t="shared" si="640"/>
        <v>9.9426595382008589</v>
      </c>
      <c r="DG326" s="109">
        <f t="shared" si="640"/>
        <v>5.7574343890409496</v>
      </c>
      <c r="DH326" s="109">
        <f t="shared" si="640"/>
        <v>9.9211429553171797</v>
      </c>
      <c r="DI326" s="109">
        <f t="shared" si="640"/>
        <v>14.520000000000001</v>
      </c>
      <c r="DJ326" s="109">
        <f t="shared" si="640"/>
        <v>7.2333333333333334</v>
      </c>
      <c r="DK326" s="109">
        <f t="shared" si="640"/>
        <v>10.357779308606149</v>
      </c>
      <c r="DL326" s="109">
        <f t="shared" si="640"/>
        <v>0.71869283583264865</v>
      </c>
      <c r="DM326" s="109">
        <f t="shared" si="640"/>
        <v>6.8587945846948122</v>
      </c>
      <c r="DN326" s="109">
        <f t="shared" si="640"/>
        <v>47.516501593502994</v>
      </c>
    </row>
    <row r="327" spans="3:118" s="83" customFormat="1">
      <c r="C327" s="127">
        <f t="shared" si="586"/>
        <v>55.5</v>
      </c>
      <c r="D327" s="113">
        <f t="shared" si="586"/>
        <v>1.121</v>
      </c>
      <c r="E327" s="110">
        <v>1999</v>
      </c>
      <c r="F327" s="109">
        <f t="shared" ref="F327:AX327" si="641">AVERAGE(F83,F104,F125)</f>
        <v>79.789334926970596</v>
      </c>
      <c r="G327" s="109">
        <f t="shared" si="641"/>
        <v>58.968772694262896</v>
      </c>
      <c r="H327" s="109">
        <f t="shared" si="641"/>
        <v>1.1225000000000001</v>
      </c>
      <c r="I327" s="109">
        <f t="shared" si="641"/>
        <v>12.88</v>
      </c>
      <c r="J327" s="109">
        <f t="shared" si="641"/>
        <v>12.699999999999998</v>
      </c>
      <c r="K327" s="109">
        <f t="shared" si="641"/>
        <v>20.666666666666668</v>
      </c>
      <c r="L327" s="109">
        <f t="shared" si="641"/>
        <v>13.726666666666667</v>
      </c>
      <c r="M327" s="109">
        <f t="shared" si="641"/>
        <v>12.9</v>
      </c>
      <c r="N327" s="109">
        <f t="shared" si="641"/>
        <v>36</v>
      </c>
      <c r="O327" s="109">
        <f t="shared" si="641"/>
        <v>19.61</v>
      </c>
      <c r="P327" s="109">
        <f t="shared" si="641"/>
        <v>12.42962962962963</v>
      </c>
      <c r="Q327" s="109">
        <f t="shared" si="641"/>
        <v>63.232804232804234</v>
      </c>
      <c r="R327" s="109">
        <f t="shared" si="641"/>
        <v>22.666666666666668</v>
      </c>
      <c r="S327" s="109">
        <f t="shared" si="641"/>
        <v>18.306666666666668</v>
      </c>
      <c r="T327" s="109">
        <f t="shared" si="641"/>
        <v>13.200000000000001</v>
      </c>
      <c r="U327" s="109">
        <f t="shared" si="641"/>
        <v>24.333333333333332</v>
      </c>
      <c r="V327" s="109">
        <f t="shared" si="641"/>
        <v>19.356666666666666</v>
      </c>
      <c r="W327" s="109">
        <f t="shared" si="641"/>
        <v>12</v>
      </c>
      <c r="X327" s="109">
        <f t="shared" si="641"/>
        <v>1080</v>
      </c>
      <c r="Y327" s="109">
        <f t="shared" si="641"/>
        <v>12.466666666666667</v>
      </c>
      <c r="Z327" s="109">
        <f t="shared" si="641"/>
        <v>12.333333333333334</v>
      </c>
      <c r="AA327" s="109">
        <f t="shared" si="641"/>
        <v>1.2333333333333334</v>
      </c>
      <c r="AB327" s="109">
        <f t="shared" si="641"/>
        <v>12.366666666666667</v>
      </c>
      <c r="AC327" s="109">
        <f t="shared" si="641"/>
        <v>14</v>
      </c>
      <c r="AD327" s="109">
        <f t="shared" si="641"/>
        <v>1.0666666666666667</v>
      </c>
      <c r="AE327" s="109">
        <f t="shared" si="641"/>
        <v>11.933333333333332</v>
      </c>
      <c r="AF327" s="109">
        <f t="shared" si="641"/>
        <v>14.666666666666666</v>
      </c>
      <c r="AG327" s="109">
        <f t="shared" si="641"/>
        <v>1.2333333333333334</v>
      </c>
      <c r="AH327" s="109">
        <f t="shared" si="641"/>
        <v>12.533333333333333</v>
      </c>
      <c r="AI327" s="109">
        <f t="shared" si="641"/>
        <v>15</v>
      </c>
      <c r="AJ327" s="109">
        <f t="shared" si="641"/>
        <v>1.4333333333333333</v>
      </c>
      <c r="AK327" s="109">
        <f t="shared" si="641"/>
        <v>16</v>
      </c>
      <c r="AL327" s="109">
        <f t="shared" si="641"/>
        <v>12</v>
      </c>
      <c r="AM327" s="109">
        <f t="shared" si="641"/>
        <v>2.7999999999999994</v>
      </c>
      <c r="AN327" s="109">
        <f t="shared" si="641"/>
        <v>5.07</v>
      </c>
      <c r="AO327" s="109">
        <f t="shared" si="641"/>
        <v>5.88</v>
      </c>
      <c r="AP327" s="109">
        <f t="shared" si="641"/>
        <v>3.1133333333333333</v>
      </c>
      <c r="AQ327" s="109">
        <f t="shared" si="641"/>
        <v>3.1133333333333333</v>
      </c>
      <c r="AR327" s="109">
        <f t="shared" si="641"/>
        <v>4.706666666666667</v>
      </c>
      <c r="AS327" s="109">
        <f t="shared" si="641"/>
        <v>3.313333333333333</v>
      </c>
      <c r="AT327" s="109">
        <f t="shared" si="641"/>
        <v>4.0766666666666671</v>
      </c>
      <c r="AU327" s="109">
        <f t="shared" si="641"/>
        <v>3.3200000000000003</v>
      </c>
      <c r="AV327" s="109">
        <f t="shared" si="641"/>
        <v>4.0366666666666671</v>
      </c>
      <c r="AW327" s="109">
        <f t="shared" si="641"/>
        <v>5.7</v>
      </c>
      <c r="AX327" s="109">
        <f t="shared" si="641"/>
        <v>5.9595248590203509</v>
      </c>
      <c r="AY327" s="109">
        <f t="shared" ref="AY327:BA327" si="642">AVERAGE(AY83,AY104,AY125)</f>
        <v>6.63</v>
      </c>
      <c r="AZ327" s="109">
        <f t="shared" si="642"/>
        <v>6.663093146024953</v>
      </c>
      <c r="BA327" s="109">
        <f t="shared" si="642"/>
        <v>8.31</v>
      </c>
      <c r="BB327" s="109"/>
      <c r="BC327" s="109"/>
      <c r="BD327" s="109"/>
      <c r="BE327" s="109">
        <f t="shared" ref="BE327:BG327" si="643">AVERAGE(BE83,BE104,BE125)</f>
        <v>4.1145068329445396</v>
      </c>
      <c r="BF327" s="109">
        <f t="shared" si="643"/>
        <v>4.4998966870072925</v>
      </c>
      <c r="BG327" s="109">
        <f t="shared" si="643"/>
        <v>9.1444223082055061</v>
      </c>
      <c r="BH327" s="109">
        <f t="shared" ref="BH327:CC327" si="644">AVERAGE(BH83,BH104,BH125)</f>
        <v>4.8399412864218556</v>
      </c>
      <c r="BI327" s="109">
        <f t="shared" si="644"/>
        <v>5.3533333333333326</v>
      </c>
      <c r="BJ327" s="109">
        <f t="shared" si="644"/>
        <v>5.8433333333333328</v>
      </c>
      <c r="BK327" s="109">
        <f t="shared" si="644"/>
        <v>6.55</v>
      </c>
      <c r="BL327" s="109">
        <f t="shared" si="644"/>
        <v>7.2033333333333331</v>
      </c>
      <c r="BM327" s="109">
        <f t="shared" si="644"/>
        <v>7.7033333333333331</v>
      </c>
      <c r="BN327" s="109">
        <f t="shared" si="644"/>
        <v>7.75</v>
      </c>
      <c r="BO327" s="109">
        <f t="shared" si="644"/>
        <v>7.7774699930146953</v>
      </c>
      <c r="BP327" s="109">
        <f t="shared" si="644"/>
        <v>6.5157784930971134</v>
      </c>
      <c r="BQ327" s="109">
        <f t="shared" si="644"/>
        <v>10.273333333333333</v>
      </c>
      <c r="BR327" s="109">
        <f t="shared" si="644"/>
        <v>9.1566666666666663</v>
      </c>
      <c r="BS327" s="109">
        <f t="shared" si="644"/>
        <v>9.2466666666666679</v>
      </c>
      <c r="BT327" s="109">
        <f t="shared" si="644"/>
        <v>9.5733333333333324</v>
      </c>
      <c r="BU327" s="109">
        <f t="shared" si="644"/>
        <v>7.746666666666667</v>
      </c>
      <c r="BV327" s="109">
        <f t="shared" si="644"/>
        <v>9.43</v>
      </c>
      <c r="BW327" s="109">
        <f t="shared" si="644"/>
        <v>8.0733333333333324</v>
      </c>
      <c r="BX327" s="109">
        <f t="shared" si="644"/>
        <v>2.8033333333333332</v>
      </c>
      <c r="BY327" s="109">
        <f t="shared" si="644"/>
        <v>0.47541666666666665</v>
      </c>
      <c r="BZ327" s="109">
        <f t="shared" si="644"/>
        <v>0.53333333333333333</v>
      </c>
      <c r="CA327" s="109">
        <f t="shared" si="644"/>
        <v>6.5633333333333335</v>
      </c>
      <c r="CB327" s="109">
        <f t="shared" si="644"/>
        <v>7.3833333333333329</v>
      </c>
      <c r="CC327" s="109">
        <f t="shared" si="644"/>
        <v>7.0100000000000007</v>
      </c>
      <c r="CD327" s="109">
        <f t="shared" ref="CD327:CF327" si="645">AVERAGE(CD83,CD104,CD125)</f>
        <v>7.8166666666666664</v>
      </c>
      <c r="CE327" s="109">
        <f t="shared" si="645"/>
        <v>11.5295238095238</v>
      </c>
      <c r="CF327" s="109">
        <f t="shared" si="645"/>
        <v>0.38071737306375097</v>
      </c>
      <c r="CG327" s="109" t="e">
        <f t="shared" ref="CG327:DN327" si="646">AVERAGE(CG83,CG104,CG125)</f>
        <v>#DIV/0!</v>
      </c>
      <c r="CH327" s="109">
        <f t="shared" si="646"/>
        <v>51.79</v>
      </c>
      <c r="CI327" s="109" t="e">
        <f t="shared" si="646"/>
        <v>#DIV/0!</v>
      </c>
      <c r="CJ327" s="109">
        <f t="shared" si="646"/>
        <v>2.4066666666666667</v>
      </c>
      <c r="CK327" s="109">
        <f t="shared" si="646"/>
        <v>4.6598482693219552</v>
      </c>
      <c r="CL327" s="109">
        <f t="shared" si="646"/>
        <v>0.90953642384108113</v>
      </c>
      <c r="CM327" s="109">
        <f t="shared" si="646"/>
        <v>15.709125358378065</v>
      </c>
      <c r="CN327" s="109">
        <f t="shared" si="646"/>
        <v>22.320000000000004</v>
      </c>
      <c r="CO327" s="109">
        <f t="shared" si="646"/>
        <v>5.2</v>
      </c>
      <c r="CP327" s="109">
        <f t="shared" si="646"/>
        <v>4.4466666666666663</v>
      </c>
      <c r="CQ327" s="109">
        <f t="shared" si="646"/>
        <v>3.0166666666666671</v>
      </c>
      <c r="CR327" s="109">
        <f t="shared" si="646"/>
        <v>2.08</v>
      </c>
      <c r="CS327" s="109">
        <f t="shared" si="646"/>
        <v>0.29333333333333339</v>
      </c>
      <c r="CT327" s="109">
        <f t="shared" si="646"/>
        <v>0.27666666666666667</v>
      </c>
      <c r="CU327" s="109">
        <f t="shared" si="646"/>
        <v>0.91012576553639013</v>
      </c>
      <c r="CV327" s="109">
        <f t="shared" si="646"/>
        <v>0.19333333333333333</v>
      </c>
      <c r="CW327" s="109">
        <f t="shared" si="646"/>
        <v>0.4366666666666667</v>
      </c>
      <c r="CX327" s="109">
        <f t="shared" si="646"/>
        <v>0.45333333333333337</v>
      </c>
      <c r="CY327" s="109">
        <f t="shared" si="646"/>
        <v>0.75349224701618966</v>
      </c>
      <c r="CZ327" s="109">
        <f t="shared" si="646"/>
        <v>1.0643710980253291</v>
      </c>
      <c r="DA327" s="109">
        <f t="shared" si="646"/>
        <v>0.9</v>
      </c>
      <c r="DB327" s="109">
        <f t="shared" si="646"/>
        <v>14.34625</v>
      </c>
      <c r="DC327" s="109">
        <f t="shared" si="646"/>
        <v>1.1941666666666668</v>
      </c>
      <c r="DD327" s="109">
        <f t="shared" si="646"/>
        <v>8.1291666666666682</v>
      </c>
      <c r="DE327" s="109">
        <f t="shared" si="646"/>
        <v>1.5514579433284974</v>
      </c>
      <c r="DF327" s="109">
        <f t="shared" si="646"/>
        <v>9.2527880652163361</v>
      </c>
      <c r="DG327" s="109">
        <f t="shared" si="646"/>
        <v>5.7335886465752388</v>
      </c>
      <c r="DH327" s="109">
        <f t="shared" si="646"/>
        <v>8.9335585129579549</v>
      </c>
      <c r="DI327" s="109">
        <f t="shared" si="646"/>
        <v>21.536666666666665</v>
      </c>
      <c r="DJ327" s="109">
        <f t="shared" si="646"/>
        <v>8.1333333333333346</v>
      </c>
      <c r="DK327" s="109">
        <f t="shared" si="646"/>
        <v>11.405164381936189</v>
      </c>
      <c r="DL327" s="109">
        <f t="shared" si="646"/>
        <v>1.2131630186690037</v>
      </c>
      <c r="DM327" s="109">
        <f t="shared" si="646"/>
        <v>7.1735256191845487</v>
      </c>
      <c r="DN327" s="109">
        <f t="shared" si="646"/>
        <v>47.25305332986909</v>
      </c>
    </row>
    <row r="328" spans="3:118" s="83" customFormat="1">
      <c r="C328" s="127">
        <f t="shared" si="586"/>
        <v>57.1</v>
      </c>
      <c r="D328" s="113">
        <f t="shared" si="586"/>
        <v>1.4910000000000001</v>
      </c>
      <c r="E328" s="110">
        <v>2000</v>
      </c>
      <c r="F328" s="109">
        <f t="shared" ref="F328:AX328" si="647">AVERAGE(F84,F105,F126)</f>
        <v>81.775479136386338</v>
      </c>
      <c r="G328" s="109">
        <f t="shared" si="647"/>
        <v>60.602759622367472</v>
      </c>
      <c r="H328" s="109">
        <f t="shared" si="647"/>
        <v>1.4666666666666668</v>
      </c>
      <c r="I328" s="109">
        <f t="shared" si="647"/>
        <v>13.146666666666667</v>
      </c>
      <c r="J328" s="109">
        <f t="shared" si="647"/>
        <v>12.9</v>
      </c>
      <c r="K328" s="109">
        <f t="shared" si="647"/>
        <v>20.666666666666668</v>
      </c>
      <c r="L328" s="109">
        <f t="shared" si="647"/>
        <v>13.803333333333333</v>
      </c>
      <c r="M328" s="109">
        <f t="shared" si="647"/>
        <v>12.633333333333333</v>
      </c>
      <c r="N328" s="109">
        <f t="shared" si="647"/>
        <v>35.333333333333336</v>
      </c>
      <c r="O328" s="109">
        <f t="shared" si="647"/>
        <v>18.963333333333335</v>
      </c>
      <c r="P328" s="109">
        <f t="shared" si="647"/>
        <v>15.103703703703703</v>
      </c>
      <c r="Q328" s="109">
        <f t="shared" si="647"/>
        <v>63.862433862433868</v>
      </c>
      <c r="R328" s="109">
        <f t="shared" si="647"/>
        <v>22.333333333333332</v>
      </c>
      <c r="S328" s="109">
        <f t="shared" si="647"/>
        <v>19.173333333333332</v>
      </c>
      <c r="T328" s="109">
        <f t="shared" si="647"/>
        <v>12.466666666666667</v>
      </c>
      <c r="U328" s="109">
        <f t="shared" si="647"/>
        <v>24</v>
      </c>
      <c r="V328" s="109">
        <f t="shared" si="647"/>
        <v>16.901250000000001</v>
      </c>
      <c r="W328" s="109">
        <f t="shared" si="647"/>
        <v>12.699999999999998</v>
      </c>
      <c r="X328" s="109">
        <f t="shared" si="647"/>
        <v>960</v>
      </c>
      <c r="Y328" s="109">
        <f t="shared" si="647"/>
        <v>12.700000000000001</v>
      </c>
      <c r="Z328" s="109">
        <f t="shared" si="647"/>
        <v>12</v>
      </c>
      <c r="AA328" s="109">
        <f t="shared" si="647"/>
        <v>1.0666666666666667</v>
      </c>
      <c r="AB328" s="109">
        <f t="shared" si="647"/>
        <v>12.300000000000002</v>
      </c>
      <c r="AC328" s="109">
        <f t="shared" si="647"/>
        <v>12</v>
      </c>
      <c r="AD328" s="109">
        <f t="shared" si="647"/>
        <v>0.96666666666666667</v>
      </c>
      <c r="AE328" s="109">
        <f t="shared" si="647"/>
        <v>11.133333333333335</v>
      </c>
      <c r="AF328" s="109">
        <f t="shared" si="647"/>
        <v>11</v>
      </c>
      <c r="AG328" s="109">
        <f t="shared" si="647"/>
        <v>0.80000000000000016</v>
      </c>
      <c r="AH328" s="109">
        <f t="shared" si="647"/>
        <v>11.666666666666666</v>
      </c>
      <c r="AI328" s="109">
        <f t="shared" si="647"/>
        <v>12.666666666666666</v>
      </c>
      <c r="AJ328" s="109">
        <f t="shared" si="647"/>
        <v>1.0333333333333334</v>
      </c>
      <c r="AK328" s="109">
        <f t="shared" si="647"/>
        <v>13.5</v>
      </c>
      <c r="AL328" s="109">
        <f t="shared" si="647"/>
        <v>12.6</v>
      </c>
      <c r="AM328" s="109">
        <f t="shared" si="647"/>
        <v>0.80000000000000016</v>
      </c>
      <c r="AN328" s="109">
        <f t="shared" si="647"/>
        <v>6.12</v>
      </c>
      <c r="AO328" s="109">
        <f t="shared" si="647"/>
        <v>5.45</v>
      </c>
      <c r="AP328" s="109">
        <f t="shared" si="647"/>
        <v>3.2900000000000005</v>
      </c>
      <c r="AQ328" s="109">
        <f t="shared" si="647"/>
        <v>3.2166666666666668</v>
      </c>
      <c r="AR328" s="109">
        <f t="shared" si="647"/>
        <v>5.4437500000000005</v>
      </c>
      <c r="AS328" s="109">
        <f t="shared" si="647"/>
        <v>3.36</v>
      </c>
      <c r="AT328" s="109">
        <f t="shared" si="647"/>
        <v>3.8566666666666669</v>
      </c>
      <c r="AU328" s="109">
        <f t="shared" si="647"/>
        <v>3.4366666666666661</v>
      </c>
      <c r="AV328" s="109">
        <f t="shared" si="647"/>
        <v>4.2441666666666666</v>
      </c>
      <c r="AW328" s="109">
        <f t="shared" si="647"/>
        <v>6.21</v>
      </c>
      <c r="AX328" s="109">
        <f t="shared" si="647"/>
        <v>5.8711689633239912</v>
      </c>
      <c r="AY328" s="109">
        <f t="shared" ref="AY328:BA328" si="648">AVERAGE(AY84,AY105,AY126)</f>
        <v>6.0633333333333335</v>
      </c>
      <c r="AZ328" s="109">
        <f t="shared" si="648"/>
        <v>7.363108524946508</v>
      </c>
      <c r="BA328" s="109">
        <f t="shared" si="648"/>
        <v>9.4986809526187699</v>
      </c>
      <c r="BB328" s="109"/>
      <c r="BC328" s="109"/>
      <c r="BD328" s="109"/>
      <c r="BE328" s="109">
        <f t="shared" ref="BE328:BG328" si="649">AVERAGE(BE84,BE105,BE126)</f>
        <v>4.2679805557413832</v>
      </c>
      <c r="BF328" s="109">
        <f t="shared" si="649"/>
        <v>4.7670312603079239</v>
      </c>
      <c r="BG328" s="109">
        <f t="shared" si="649"/>
        <v>9.3929650508454667</v>
      </c>
      <c r="BH328" s="109">
        <f t="shared" ref="BH328:CC328" si="650">AVERAGE(BH84,BH105,BH126)</f>
        <v>5.9305646375809262</v>
      </c>
      <c r="BI328" s="109">
        <f t="shared" si="650"/>
        <v>5.46</v>
      </c>
      <c r="BJ328" s="109">
        <f t="shared" si="650"/>
        <v>6.1700000000000008</v>
      </c>
      <c r="BK328" s="109">
        <f t="shared" si="650"/>
        <v>6.3599999999999994</v>
      </c>
      <c r="BL328" s="109">
        <f t="shared" si="650"/>
        <v>7.0633333333333335</v>
      </c>
      <c r="BM328" s="109">
        <f t="shared" si="650"/>
        <v>8.5499999999999989</v>
      </c>
      <c r="BN328" s="109">
        <f t="shared" si="650"/>
        <v>8.2333333333333325</v>
      </c>
      <c r="BO328" s="109">
        <f t="shared" si="650"/>
        <v>8.1221595283240564</v>
      </c>
      <c r="BP328" s="109">
        <f t="shared" si="650"/>
        <v>7.5765523689338892</v>
      </c>
      <c r="BQ328" s="109">
        <f t="shared" si="650"/>
        <v>10.700000000000001</v>
      </c>
      <c r="BR328" s="109">
        <f t="shared" si="650"/>
        <v>9.7066666666666652</v>
      </c>
      <c r="BS328" s="109">
        <f t="shared" si="650"/>
        <v>10.023333333333333</v>
      </c>
      <c r="BT328" s="109">
        <f t="shared" si="650"/>
        <v>10.253333333333336</v>
      </c>
      <c r="BU328" s="109">
        <f t="shared" si="650"/>
        <v>7.7899999999999991</v>
      </c>
      <c r="BV328" s="109">
        <f t="shared" si="650"/>
        <v>9.1866666666666674</v>
      </c>
      <c r="BW328" s="109">
        <f t="shared" si="650"/>
        <v>8.0166666666666675</v>
      </c>
      <c r="BX328" s="109">
        <f t="shared" si="650"/>
        <v>2.73</v>
      </c>
      <c r="BY328" s="109">
        <f t="shared" si="650"/>
        <v>0.46</v>
      </c>
      <c r="BZ328" s="109">
        <f t="shared" si="650"/>
        <v>0.55374999999999996</v>
      </c>
      <c r="CA328" s="109">
        <f t="shared" si="650"/>
        <v>6.78</v>
      </c>
      <c r="CB328" s="109">
        <f t="shared" si="650"/>
        <v>7.55</v>
      </c>
      <c r="CC328" s="109">
        <f t="shared" si="650"/>
        <v>7.28</v>
      </c>
      <c r="CD328" s="109">
        <f t="shared" ref="CD328:CF328" si="651">AVERAGE(CD84,CD105,CD126)</f>
        <v>7.7299999999999995</v>
      </c>
      <c r="CE328" s="109">
        <f t="shared" si="651"/>
        <v>11.431428571428564</v>
      </c>
      <c r="CF328" s="109">
        <f t="shared" si="651"/>
        <v>0.41685210943438117</v>
      </c>
      <c r="CG328" s="109" t="e">
        <f t="shared" ref="CG328:DN328" si="652">AVERAGE(CG84,CG105,CG126)</f>
        <v>#DIV/0!</v>
      </c>
      <c r="CH328" s="109">
        <f t="shared" si="652"/>
        <v>50</v>
      </c>
      <c r="CI328" s="109" t="e">
        <f t="shared" si="652"/>
        <v>#DIV/0!</v>
      </c>
      <c r="CJ328" s="109">
        <f t="shared" si="652"/>
        <v>2.3512499999999998</v>
      </c>
      <c r="CK328" s="109">
        <f t="shared" si="652"/>
        <v>4.6163632053105763</v>
      </c>
      <c r="CL328" s="109">
        <f t="shared" si="652"/>
        <v>0.90953642384108369</v>
      </c>
      <c r="CM328" s="109">
        <f t="shared" si="652"/>
        <v>17.496656562704988</v>
      </c>
      <c r="CN328" s="109">
        <f t="shared" si="652"/>
        <v>21.44</v>
      </c>
      <c r="CO328" s="109">
        <f t="shared" si="652"/>
        <v>4.8433333333333337</v>
      </c>
      <c r="CP328" s="109">
        <f t="shared" si="652"/>
        <v>4.62</v>
      </c>
      <c r="CQ328" s="109">
        <f t="shared" si="652"/>
        <v>3.3566666666666669</v>
      </c>
      <c r="CR328" s="109">
        <f t="shared" si="652"/>
        <v>2.3033333333333332</v>
      </c>
      <c r="CS328" s="109">
        <f t="shared" si="652"/>
        <v>0.37000000000000005</v>
      </c>
      <c r="CT328" s="109">
        <f t="shared" si="652"/>
        <v>0.28666666666666668</v>
      </c>
      <c r="CU328" s="109">
        <f t="shared" si="652"/>
        <v>1.0494049360620943</v>
      </c>
      <c r="CV328" s="109">
        <f t="shared" si="652"/>
        <v>0.20666666666666667</v>
      </c>
      <c r="CW328" s="109">
        <f t="shared" si="652"/>
        <v>0.4366666666666667</v>
      </c>
      <c r="CX328" s="109">
        <f t="shared" si="652"/>
        <v>0.48500000000000004</v>
      </c>
      <c r="CY328" s="109">
        <f t="shared" si="652"/>
        <v>0.76343540883410077</v>
      </c>
      <c r="CZ328" s="109">
        <f t="shared" si="652"/>
        <v>1.0593451691361881</v>
      </c>
      <c r="DA328" s="109">
        <f t="shared" si="652"/>
        <v>0.89333333333333342</v>
      </c>
      <c r="DB328" s="109">
        <f t="shared" si="652"/>
        <v>13.13</v>
      </c>
      <c r="DC328" s="109">
        <f t="shared" si="652"/>
        <v>1.0933333333333335</v>
      </c>
      <c r="DD328" s="109">
        <f t="shared" si="652"/>
        <v>6.9333333333333336</v>
      </c>
      <c r="DE328" s="109">
        <f t="shared" si="652"/>
        <v>1.5373654717593688</v>
      </c>
      <c r="DF328" s="109">
        <f t="shared" si="652"/>
        <v>8.5629165922318169</v>
      </c>
      <c r="DG328" s="109">
        <f t="shared" si="652"/>
        <v>5.7097429041095298</v>
      </c>
      <c r="DH328" s="109">
        <f t="shared" si="652"/>
        <v>7.9459740705987274</v>
      </c>
      <c r="DI328" s="109">
        <f t="shared" si="652"/>
        <v>18.263333333333335</v>
      </c>
      <c r="DJ328" s="109">
        <f t="shared" si="652"/>
        <v>7.4541666666666666</v>
      </c>
      <c r="DK328" s="109">
        <f t="shared" si="652"/>
        <v>11.583535746883376</v>
      </c>
      <c r="DL328" s="109">
        <f t="shared" si="652"/>
        <v>1.1266113135193798</v>
      </c>
      <c r="DM328" s="109">
        <f t="shared" si="652"/>
        <v>6.8035450824511114</v>
      </c>
      <c r="DN328" s="109">
        <f t="shared" si="652"/>
        <v>40.994185061038813</v>
      </c>
    </row>
    <row r="329" spans="3:118" s="83" customFormat="1">
      <c r="C329" s="127">
        <f t="shared" si="586"/>
        <v>58.9</v>
      </c>
      <c r="D329" s="113">
        <f t="shared" si="586"/>
        <v>1.401</v>
      </c>
      <c r="E329" s="110">
        <v>2001</v>
      </c>
      <c r="F329" s="109">
        <f t="shared" ref="F329:AX329" si="653">AVERAGE(F85,F106,F127)</f>
        <v>83.352884901516674</v>
      </c>
      <c r="G329" s="109">
        <f t="shared" si="653"/>
        <v>62.563543936092948</v>
      </c>
      <c r="H329" s="109">
        <f t="shared" si="653"/>
        <v>1.4433333333333334</v>
      </c>
      <c r="I329" s="109">
        <f t="shared" si="653"/>
        <v>13.323333333333332</v>
      </c>
      <c r="J329" s="109">
        <f t="shared" si="653"/>
        <v>13.100000000000001</v>
      </c>
      <c r="K329" s="109">
        <f t="shared" si="653"/>
        <v>20.333333333333332</v>
      </c>
      <c r="L329" s="109">
        <f t="shared" si="653"/>
        <v>13.956666666666669</v>
      </c>
      <c r="M329" s="109">
        <f t="shared" si="653"/>
        <v>12.866666666666667</v>
      </c>
      <c r="N329" s="109">
        <f t="shared" si="653"/>
        <v>35.666666666666664</v>
      </c>
      <c r="O329" s="109">
        <f t="shared" si="653"/>
        <v>20.11</v>
      </c>
      <c r="P329" s="109">
        <f t="shared" si="653"/>
        <v>12.4</v>
      </c>
      <c r="Q329" s="109">
        <f t="shared" si="653"/>
        <v>42.666666666666664</v>
      </c>
      <c r="R329" s="109">
        <f t="shared" si="653"/>
        <v>22.333333333333332</v>
      </c>
      <c r="S329" s="109">
        <f t="shared" si="653"/>
        <v>19.383333333333336</v>
      </c>
      <c r="T329" s="109">
        <f t="shared" si="653"/>
        <v>12.700000000000001</v>
      </c>
      <c r="U329" s="109">
        <f t="shared" si="653"/>
        <v>23.666666666666668</v>
      </c>
      <c r="V329" s="109">
        <f t="shared" si="653"/>
        <v>18.443333333333332</v>
      </c>
      <c r="W329" s="109">
        <f t="shared" si="653"/>
        <v>13.800000000000002</v>
      </c>
      <c r="X329" s="109">
        <f t="shared" si="653"/>
        <v>830</v>
      </c>
      <c r="Y329" s="109">
        <f t="shared" si="653"/>
        <v>12.766666666666666</v>
      </c>
      <c r="Z329" s="109">
        <f t="shared" si="653"/>
        <v>12.666666666666666</v>
      </c>
      <c r="AA329" s="109">
        <f t="shared" si="653"/>
        <v>1.0999999999999999</v>
      </c>
      <c r="AB329" s="109">
        <f t="shared" si="653"/>
        <v>12.466666666666667</v>
      </c>
      <c r="AC329" s="109">
        <f t="shared" si="653"/>
        <v>12.666666666666666</v>
      </c>
      <c r="AD329" s="109">
        <f t="shared" si="653"/>
        <v>1.0666666666666667</v>
      </c>
      <c r="AE329" s="109">
        <f t="shared" si="653"/>
        <v>10.766666666666666</v>
      </c>
      <c r="AF329" s="109">
        <f t="shared" si="653"/>
        <v>11.666666666666666</v>
      </c>
      <c r="AG329" s="109">
        <f t="shared" si="653"/>
        <v>1.0333333333333334</v>
      </c>
      <c r="AH329" s="109">
        <f t="shared" si="653"/>
        <v>11.699999999999998</v>
      </c>
      <c r="AI329" s="109">
        <f t="shared" si="653"/>
        <v>12.666666666666666</v>
      </c>
      <c r="AJ329" s="109">
        <f t="shared" si="653"/>
        <v>1.0999999999999999</v>
      </c>
      <c r="AK329" s="109">
        <f t="shared" si="653"/>
        <v>14.300000000000002</v>
      </c>
      <c r="AL329" s="109">
        <f t="shared" si="653"/>
        <v>10</v>
      </c>
      <c r="AM329" s="109">
        <f t="shared" si="653"/>
        <v>0.80000000000000016</v>
      </c>
      <c r="AN329" s="109">
        <f t="shared" si="653"/>
        <v>6.18</v>
      </c>
      <c r="AO329" s="109">
        <f t="shared" si="653"/>
        <v>6.34</v>
      </c>
      <c r="AP329" s="109">
        <f t="shared" si="653"/>
        <v>3.4633333333333329</v>
      </c>
      <c r="AQ329" s="109">
        <f t="shared" si="653"/>
        <v>3.4</v>
      </c>
      <c r="AR329" s="109">
        <f t="shared" si="653"/>
        <v>5.1533333333333333</v>
      </c>
      <c r="AS329" s="109">
        <f t="shared" si="653"/>
        <v>3.53</v>
      </c>
      <c r="AT329" s="109">
        <f t="shared" si="653"/>
        <v>4.3033333333333337</v>
      </c>
      <c r="AU329" s="109">
        <f t="shared" si="653"/>
        <v>3.6333333333333333</v>
      </c>
      <c r="AV329" s="109">
        <f t="shared" si="653"/>
        <v>4.416666666666667</v>
      </c>
      <c r="AW329" s="109">
        <f t="shared" si="653"/>
        <v>6.13</v>
      </c>
      <c r="AX329" s="109">
        <f t="shared" si="653"/>
        <v>5.7828130676276324</v>
      </c>
      <c r="AY329" s="109">
        <f t="shared" ref="AY329:BA329" si="654">AVERAGE(AY85,AY106,AY127)</f>
        <v>6.956666666666667</v>
      </c>
      <c r="AZ329" s="109">
        <f t="shared" si="654"/>
        <v>7.6477866912878243</v>
      </c>
      <c r="BA329" s="109">
        <f t="shared" si="654"/>
        <v>9.7794476209501582</v>
      </c>
      <c r="BB329" s="109"/>
      <c r="BC329" s="109"/>
      <c r="BD329" s="109"/>
      <c r="BE329" s="109">
        <f t="shared" ref="BE329:BG329" si="655">AVERAGE(BE85,BE106,BE127)</f>
        <v>4.4214542785382234</v>
      </c>
      <c r="BF329" s="109">
        <f t="shared" si="655"/>
        <v>5.0341658336085544</v>
      </c>
      <c r="BG329" s="109">
        <f t="shared" si="655"/>
        <v>9.1059553697536249</v>
      </c>
      <c r="BH329" s="109">
        <f t="shared" ref="BH329:CC329" si="656">AVERAGE(BH85,BH106,BH127)</f>
        <v>7.0211879887399959</v>
      </c>
      <c r="BI329" s="109">
        <f t="shared" si="656"/>
        <v>5.7674999999999992</v>
      </c>
      <c r="BJ329" s="109">
        <f t="shared" si="656"/>
        <v>6.36</v>
      </c>
      <c r="BK329" s="109">
        <f t="shared" si="656"/>
        <v>7.0033333333333339</v>
      </c>
      <c r="BL329" s="109">
        <f t="shared" si="656"/>
        <v>7.9133333333333331</v>
      </c>
      <c r="BM329" s="109">
        <f t="shared" si="656"/>
        <v>8.7533333333333321</v>
      </c>
      <c r="BN329" s="109">
        <f t="shared" si="656"/>
        <v>8.2999999999999989</v>
      </c>
      <c r="BO329" s="109">
        <f t="shared" si="656"/>
        <v>10.525088356119506</v>
      </c>
      <c r="BP329" s="109">
        <f t="shared" si="656"/>
        <v>8.7521547981714996</v>
      </c>
      <c r="BQ329" s="109">
        <f t="shared" si="656"/>
        <v>10.393333333333333</v>
      </c>
      <c r="BR329" s="109">
        <f t="shared" si="656"/>
        <v>9.8400000000000016</v>
      </c>
      <c r="BS329" s="109">
        <f t="shared" si="656"/>
        <v>10.456666666666669</v>
      </c>
      <c r="BT329" s="109">
        <f t="shared" si="656"/>
        <v>10.65</v>
      </c>
      <c r="BU329" s="109">
        <f t="shared" si="656"/>
        <v>7.8166666666666664</v>
      </c>
      <c r="BV329" s="109">
        <f t="shared" si="656"/>
        <v>8.7133333333333329</v>
      </c>
      <c r="BW329" s="109">
        <f t="shared" si="656"/>
        <v>8.2633333333333336</v>
      </c>
      <c r="BX329" s="109">
        <f t="shared" si="656"/>
        <v>2.6999999999999997</v>
      </c>
      <c r="BY329" s="109">
        <f t="shared" si="656"/>
        <v>0.44999999999999996</v>
      </c>
      <c r="BZ329" s="109">
        <f t="shared" si="656"/>
        <v>0.59666666666666668</v>
      </c>
      <c r="CA329" s="109">
        <f t="shared" si="656"/>
        <v>7.0533333333333337</v>
      </c>
      <c r="CB329" s="109">
        <f t="shared" si="656"/>
        <v>7.580000000000001</v>
      </c>
      <c r="CC329" s="109">
        <f t="shared" si="656"/>
        <v>7.32</v>
      </c>
      <c r="CD329" s="109">
        <f t="shared" ref="CD329:CF329" si="657">AVERAGE(CD85,CD106,CD127)</f>
        <v>8.1066666666666674</v>
      </c>
      <c r="CE329" s="109">
        <f t="shared" si="657"/>
        <v>11.333333333333334</v>
      </c>
      <c r="CF329" s="109">
        <f t="shared" si="657"/>
        <v>0.44826500995658325</v>
      </c>
      <c r="CG329" s="109" t="e">
        <f t="shared" ref="CG329:DN329" si="658">AVERAGE(CG85,CG106,CG127)</f>
        <v>#DIV/0!</v>
      </c>
      <c r="CH329" s="109">
        <f t="shared" si="658"/>
        <v>52</v>
      </c>
      <c r="CI329" s="109" t="e">
        <f t="shared" si="658"/>
        <v>#DIV/0!</v>
      </c>
      <c r="CJ329" s="109">
        <f t="shared" si="658"/>
        <v>2.5133333333333332</v>
      </c>
      <c r="CK329" s="109">
        <f t="shared" si="658"/>
        <v>4.5728781412991975</v>
      </c>
      <c r="CL329" s="109">
        <f t="shared" si="658"/>
        <v>0.90953642384108591</v>
      </c>
      <c r="CM329" s="109">
        <f t="shared" si="658"/>
        <v>17.7791726110894</v>
      </c>
      <c r="CN329" s="109">
        <f t="shared" si="658"/>
        <v>23.209999999999997</v>
      </c>
      <c r="CO329" s="109">
        <f t="shared" si="658"/>
        <v>5.4366666666666674</v>
      </c>
      <c r="CP329" s="109">
        <f t="shared" si="658"/>
        <v>4.9333333333333336</v>
      </c>
      <c r="CQ329" s="109">
        <f t="shared" si="658"/>
        <v>3.41</v>
      </c>
      <c r="CR329" s="109">
        <f t="shared" si="658"/>
        <v>2.1958333333333333</v>
      </c>
      <c r="CS329" s="109">
        <f t="shared" si="658"/>
        <v>0.32666666666666666</v>
      </c>
      <c r="CT329" s="109">
        <f t="shared" si="658"/>
        <v>0.30666666666666664</v>
      </c>
      <c r="CU329" s="109">
        <f t="shared" si="658"/>
        <v>0.82511372296036356</v>
      </c>
      <c r="CV329" s="109">
        <f t="shared" si="658"/>
        <v>0.22666666666666668</v>
      </c>
      <c r="CW329" s="109">
        <f t="shared" si="658"/>
        <v>0.48</v>
      </c>
      <c r="CX329" s="109">
        <f t="shared" si="658"/>
        <v>0.54666666666666675</v>
      </c>
      <c r="CY329" s="109">
        <f t="shared" si="658"/>
        <v>0.70353168390316279</v>
      </c>
      <c r="CZ329" s="109">
        <f t="shared" si="658"/>
        <v>1.0543192402470469</v>
      </c>
      <c r="DA329" s="109">
        <f t="shared" si="658"/>
        <v>0.96333333333333326</v>
      </c>
      <c r="DB329" s="109">
        <f t="shared" si="658"/>
        <v>14.313333333333333</v>
      </c>
      <c r="DC329" s="109">
        <f t="shared" si="658"/>
        <v>1.1433333333333333</v>
      </c>
      <c r="DD329" s="109">
        <f t="shared" si="658"/>
        <v>7.7666666666666666</v>
      </c>
      <c r="DE329" s="109">
        <f t="shared" si="658"/>
        <v>1.6843212078292928</v>
      </c>
      <c r="DF329" s="109">
        <f t="shared" si="658"/>
        <v>8.2674200075950193</v>
      </c>
      <c r="DG329" s="109">
        <f t="shared" si="658"/>
        <v>5.6858971616438181</v>
      </c>
      <c r="DH329" s="109">
        <f t="shared" si="658"/>
        <v>6.9583896282394981</v>
      </c>
      <c r="DI329" s="109">
        <f t="shared" si="658"/>
        <v>17.89</v>
      </c>
      <c r="DJ329" s="109">
        <f t="shared" si="658"/>
        <v>6.8</v>
      </c>
      <c r="DK329" s="109">
        <f t="shared" si="658"/>
        <v>11.761907111830558</v>
      </c>
      <c r="DL329" s="109">
        <f t="shared" si="658"/>
        <v>1.040059608369756</v>
      </c>
      <c r="DM329" s="109">
        <f t="shared" si="658"/>
        <v>6.433564545717676</v>
      </c>
      <c r="DN329" s="109">
        <f t="shared" si="658"/>
        <v>41.851594383766752</v>
      </c>
    </row>
    <row r="330" spans="3:118" s="83" customFormat="1">
      <c r="C330" s="127">
        <f t="shared" si="586"/>
        <v>60.6</v>
      </c>
      <c r="D330" s="113">
        <f t="shared" si="586"/>
        <v>1.319</v>
      </c>
      <c r="E330" s="110">
        <v>2002</v>
      </c>
      <c r="F330" s="109">
        <f t="shared" ref="F330:AX330" si="659">AVERAGE(F86,F107,F128)</f>
        <v>84.474579272386549</v>
      </c>
      <c r="G330" s="109">
        <f t="shared" si="659"/>
        <v>64.306463326071167</v>
      </c>
      <c r="H330" s="109">
        <f t="shared" si="659"/>
        <v>1.3233333333333335</v>
      </c>
      <c r="I330" s="109">
        <f t="shared" si="659"/>
        <v>13.266666666666666</v>
      </c>
      <c r="J330" s="109">
        <f t="shared" si="659"/>
        <v>13.133333333333335</v>
      </c>
      <c r="K330" s="109">
        <f t="shared" si="659"/>
        <v>22</v>
      </c>
      <c r="L330" s="109">
        <f t="shared" si="659"/>
        <v>13.986666666666666</v>
      </c>
      <c r="M330" s="109">
        <f t="shared" si="659"/>
        <v>12.966666666666667</v>
      </c>
      <c r="N330" s="109">
        <f t="shared" si="659"/>
        <v>34.666666666666664</v>
      </c>
      <c r="O330" s="109">
        <f t="shared" si="659"/>
        <v>18.86</v>
      </c>
      <c r="P330" s="109">
        <f t="shared" si="659"/>
        <v>16.400000000000002</v>
      </c>
      <c r="Q330" s="109">
        <f t="shared" si="659"/>
        <v>82</v>
      </c>
      <c r="R330" s="109">
        <f t="shared" si="659"/>
        <v>23.333333333333332</v>
      </c>
      <c r="S330" s="109">
        <f t="shared" si="659"/>
        <v>18.903333333333332</v>
      </c>
      <c r="T330" s="109">
        <f t="shared" si="659"/>
        <v>13.266666666666667</v>
      </c>
      <c r="U330" s="109">
        <f t="shared" si="659"/>
        <v>27</v>
      </c>
      <c r="V330" s="109">
        <f t="shared" si="659"/>
        <v>17.186666666666664</v>
      </c>
      <c r="W330" s="109">
        <f t="shared" si="659"/>
        <v>13.100000000000001</v>
      </c>
      <c r="X330" s="109">
        <f t="shared" si="659"/>
        <v>670</v>
      </c>
      <c r="Y330" s="109">
        <f t="shared" si="659"/>
        <v>12.766666666666666</v>
      </c>
      <c r="Z330" s="109">
        <f t="shared" si="659"/>
        <v>12.666666666666666</v>
      </c>
      <c r="AA330" s="109">
        <f t="shared" si="659"/>
        <v>0.80000000000000016</v>
      </c>
      <c r="AB330" s="109">
        <f t="shared" si="659"/>
        <v>12.566666666666668</v>
      </c>
      <c r="AC330" s="109">
        <f t="shared" si="659"/>
        <v>13.666666666666666</v>
      </c>
      <c r="AD330" s="109">
        <f t="shared" si="659"/>
        <v>0.56666666666666665</v>
      </c>
      <c r="AE330" s="109">
        <f t="shared" si="659"/>
        <v>11.366666666666667</v>
      </c>
      <c r="AF330" s="109">
        <f t="shared" si="659"/>
        <v>12</v>
      </c>
      <c r="AG330" s="109">
        <f t="shared" si="659"/>
        <v>0.6</v>
      </c>
      <c r="AH330" s="109">
        <f t="shared" si="659"/>
        <v>12.366666666666665</v>
      </c>
      <c r="AI330" s="109">
        <f t="shared" si="659"/>
        <v>14.333333333333334</v>
      </c>
      <c r="AJ330" s="109">
        <f t="shared" si="659"/>
        <v>0.3666666666666667</v>
      </c>
      <c r="AK330" s="109">
        <f t="shared" si="659"/>
        <v>19.600000000000001</v>
      </c>
      <c r="AL330" s="109">
        <f t="shared" si="659"/>
        <v>13</v>
      </c>
      <c r="AM330" s="109">
        <f t="shared" si="659"/>
        <v>0.5</v>
      </c>
      <c r="AN330" s="109">
        <f t="shared" si="659"/>
        <v>6.13</v>
      </c>
      <c r="AO330" s="109">
        <f t="shared" si="659"/>
        <v>6.7399999999999993</v>
      </c>
      <c r="AP330" s="109">
        <f t="shared" si="659"/>
        <v>3.5166666666666671</v>
      </c>
      <c r="AQ330" s="109">
        <f t="shared" si="659"/>
        <v>3.4733333333333332</v>
      </c>
      <c r="AR330" s="109">
        <f t="shared" si="659"/>
        <v>5.4533333333333331</v>
      </c>
      <c r="AS330" s="109">
        <f t="shared" si="659"/>
        <v>3.6033333333333331</v>
      </c>
      <c r="AT330" s="109">
        <f t="shared" si="659"/>
        <v>4.5100000000000007</v>
      </c>
      <c r="AU330" s="109">
        <f t="shared" si="659"/>
        <v>3.6833333333333336</v>
      </c>
      <c r="AV330" s="109">
        <f t="shared" si="659"/>
        <v>4.7341666666666669</v>
      </c>
      <c r="AW330" s="109">
        <f t="shared" si="659"/>
        <v>5.9466666666666663</v>
      </c>
      <c r="AX330" s="109">
        <f t="shared" si="659"/>
        <v>5.6944571719312762</v>
      </c>
      <c r="AY330" s="109">
        <f t="shared" ref="AY330:BA330" si="660">AVERAGE(AY86,AY107,AY128)</f>
        <v>6.37</v>
      </c>
      <c r="AZ330" s="109">
        <f t="shared" si="660"/>
        <v>7.2291850053560864</v>
      </c>
      <c r="BA330" s="109">
        <f t="shared" si="660"/>
        <v>10.104385720706786</v>
      </c>
      <c r="BB330" s="109"/>
      <c r="BC330" s="109"/>
      <c r="BD330" s="109"/>
      <c r="BE330" s="109">
        <f t="shared" ref="BE330:BG330" si="661">AVERAGE(BE86,BE107,BE128)</f>
        <v>4.7936536725644059</v>
      </c>
      <c r="BF330" s="109">
        <f t="shared" si="661"/>
        <v>4.6025491573220174</v>
      </c>
      <c r="BG330" s="109">
        <f t="shared" si="661"/>
        <v>8.7678787432922221</v>
      </c>
      <c r="BH330" s="109">
        <f t="shared" ref="BH330:CC330" si="662">AVERAGE(BH86,BH107,BH128)</f>
        <v>6.8985933230090595</v>
      </c>
      <c r="BI330" s="109">
        <f t="shared" si="662"/>
        <v>5.79</v>
      </c>
      <c r="BJ330" s="109">
        <f t="shared" si="662"/>
        <v>6.07</v>
      </c>
      <c r="BK330" s="109">
        <f t="shared" si="662"/>
        <v>7.16</v>
      </c>
      <c r="BL330" s="109">
        <f t="shared" si="662"/>
        <v>8.4700000000000006</v>
      </c>
      <c r="BM330" s="109">
        <f t="shared" si="662"/>
        <v>9.1266666666666669</v>
      </c>
      <c r="BN330" s="109">
        <f t="shared" si="662"/>
        <v>8.8966666666666665</v>
      </c>
      <c r="BO330" s="109">
        <f t="shared" si="662"/>
        <v>10.22064971809422</v>
      </c>
      <c r="BP330" s="109">
        <f t="shared" si="662"/>
        <v>7.7206860164381039</v>
      </c>
      <c r="BQ330" s="109">
        <f t="shared" si="662"/>
        <v>10.63</v>
      </c>
      <c r="BR330" s="109">
        <f t="shared" si="662"/>
        <v>10.436666666666666</v>
      </c>
      <c r="BS330" s="109">
        <f t="shared" si="662"/>
        <v>10.656666666666666</v>
      </c>
      <c r="BT330" s="109">
        <f t="shared" si="662"/>
        <v>10.64</v>
      </c>
      <c r="BU330" s="109">
        <f t="shared" si="662"/>
        <v>8.26</v>
      </c>
      <c r="BV330" s="109">
        <f t="shared" si="662"/>
        <v>8.8533333333333335</v>
      </c>
      <c r="BW330" s="109">
        <f t="shared" si="662"/>
        <v>8.3166666666666664</v>
      </c>
      <c r="BX330" s="109">
        <f t="shared" si="662"/>
        <v>2.9066666666666667</v>
      </c>
      <c r="BY330" s="109">
        <f t="shared" si="662"/>
        <v>0.57999999999999996</v>
      </c>
      <c r="BZ330" s="109">
        <f t="shared" si="662"/>
        <v>0.63666666666666671</v>
      </c>
      <c r="CA330" s="109">
        <f t="shared" si="662"/>
        <v>7.4133333333333331</v>
      </c>
      <c r="CB330" s="109">
        <f t="shared" si="662"/>
        <v>7.9866666666666672</v>
      </c>
      <c r="CC330" s="109">
        <f t="shared" si="662"/>
        <v>7.2933333333333339</v>
      </c>
      <c r="CD330" s="109">
        <f t="shared" ref="CD330:CF330" si="663">AVERAGE(CD86,CD107,CD128)</f>
        <v>8.1233333333333331</v>
      </c>
      <c r="CE330" s="109">
        <f t="shared" si="663"/>
        <v>12</v>
      </c>
      <c r="CF330" s="109">
        <f t="shared" si="663"/>
        <v>0.47707542541366027</v>
      </c>
      <c r="CG330" s="109" t="e">
        <f t="shared" ref="CG330:DN330" si="664">AVERAGE(CG86,CG107,CG128)</f>
        <v>#DIV/0!</v>
      </c>
      <c r="CH330" s="109">
        <f t="shared" si="664"/>
        <v>48</v>
      </c>
      <c r="CI330" s="109" t="e">
        <f t="shared" si="664"/>
        <v>#DIV/0!</v>
      </c>
      <c r="CJ330" s="109">
        <f t="shared" si="664"/>
        <v>2.7524999999999999</v>
      </c>
      <c r="CK330" s="109">
        <f t="shared" si="664"/>
        <v>4.5293930772878168</v>
      </c>
      <c r="CL330" s="109">
        <f t="shared" si="664"/>
        <v>0.90953642384108757</v>
      </c>
      <c r="CM330" s="109">
        <f t="shared" si="664"/>
        <v>18.061688659473816</v>
      </c>
      <c r="CN330" s="109">
        <f t="shared" si="664"/>
        <v>24.91</v>
      </c>
      <c r="CO330" s="109">
        <f t="shared" si="664"/>
        <v>5.706666666666667</v>
      </c>
      <c r="CP330" s="109">
        <f t="shared" si="664"/>
        <v>4.956666666666667</v>
      </c>
      <c r="CQ330" s="109">
        <f t="shared" si="664"/>
        <v>3.41</v>
      </c>
      <c r="CR330" s="109">
        <f t="shared" si="664"/>
        <v>2.2433333333333336</v>
      </c>
      <c r="CS330" s="109">
        <f t="shared" si="664"/>
        <v>0.37333333333333335</v>
      </c>
      <c r="CT330" s="109">
        <f t="shared" si="664"/>
        <v>0.32666666666666666</v>
      </c>
      <c r="CU330" s="109">
        <f t="shared" si="664"/>
        <v>0.74349309429917787</v>
      </c>
      <c r="CV330" s="109">
        <f t="shared" si="664"/>
        <v>0.28000000000000003</v>
      </c>
      <c r="CW330" s="109">
        <f t="shared" si="664"/>
        <v>0.47666666666666663</v>
      </c>
      <c r="CX330" s="109">
        <f t="shared" si="664"/>
        <v>0.47333333333333333</v>
      </c>
      <c r="CY330" s="109">
        <f t="shared" si="664"/>
        <v>0.70892548482696904</v>
      </c>
      <c r="CZ330" s="109">
        <f t="shared" si="664"/>
        <v>0.98077217172847586</v>
      </c>
      <c r="DA330" s="109">
        <f t="shared" si="664"/>
        <v>1.04</v>
      </c>
      <c r="DB330" s="109">
        <f t="shared" si="664"/>
        <v>16.392500000000002</v>
      </c>
      <c r="DC330" s="109">
        <f t="shared" si="664"/>
        <v>1.1758333333333333</v>
      </c>
      <c r="DD330" s="109">
        <f t="shared" si="664"/>
        <v>8.2333333333333325</v>
      </c>
      <c r="DE330" s="109">
        <f t="shared" si="664"/>
        <v>1.8527587556431557</v>
      </c>
      <c r="DF330" s="109">
        <f t="shared" si="664"/>
        <v>6.4230534343507513</v>
      </c>
      <c r="DG330" s="109">
        <f t="shared" si="664"/>
        <v>5.685897161643827</v>
      </c>
      <c r="DH330" s="109">
        <f t="shared" si="664"/>
        <v>6.9583896282395123</v>
      </c>
      <c r="DI330" s="109">
        <f t="shared" si="664"/>
        <v>20.114938271604938</v>
      </c>
      <c r="DJ330" s="109">
        <f t="shared" si="664"/>
        <v>6.7345679012345689</v>
      </c>
      <c r="DK330" s="109">
        <f t="shared" si="664"/>
        <v>11.411721147761092</v>
      </c>
      <c r="DL330" s="109">
        <f t="shared" si="664"/>
        <v>1.1338655534386692</v>
      </c>
      <c r="DM330" s="109">
        <f t="shared" si="664"/>
        <v>7.1639308275607547</v>
      </c>
      <c r="DN330" s="109">
        <f t="shared" si="664"/>
        <v>47.991395282144822</v>
      </c>
    </row>
    <row r="331" spans="3:118" s="83" customFormat="1">
      <c r="C331" s="127">
        <f t="shared" si="586"/>
        <v>62</v>
      </c>
      <c r="D331" s="113">
        <f t="shared" si="586"/>
        <v>1.5089999999999999</v>
      </c>
      <c r="E331" s="110">
        <v>2003</v>
      </c>
      <c r="F331" s="109">
        <f t="shared" ref="F331:AX331" si="665">AVERAGE(F87,F108,F129)</f>
        <v>86.147652459193793</v>
      </c>
      <c r="G331" s="109">
        <f t="shared" si="665"/>
        <v>65.831517792302108</v>
      </c>
      <c r="H331" s="109">
        <f t="shared" si="665"/>
        <v>1.4648333333333337</v>
      </c>
      <c r="I331" s="109">
        <f t="shared" si="665"/>
        <v>13.413333333333332</v>
      </c>
      <c r="J331" s="109">
        <f t="shared" si="665"/>
        <v>13.299999999999999</v>
      </c>
      <c r="K331" s="109">
        <f t="shared" si="665"/>
        <v>21.333333333333332</v>
      </c>
      <c r="L331" s="109">
        <f t="shared" si="665"/>
        <v>14.07</v>
      </c>
      <c r="M331" s="109">
        <f t="shared" si="665"/>
        <v>14.033333333333333</v>
      </c>
      <c r="N331" s="109">
        <f t="shared" si="665"/>
        <v>34.666666666666664</v>
      </c>
      <c r="O331" s="109">
        <f t="shared" si="665"/>
        <v>18.77</v>
      </c>
      <c r="P331" s="109">
        <f t="shared" si="665"/>
        <v>14.433333333333332</v>
      </c>
      <c r="Q331" s="109">
        <f t="shared" si="665"/>
        <v>68.333333333333329</v>
      </c>
      <c r="R331" s="109">
        <f t="shared" si="665"/>
        <v>23.333333333333332</v>
      </c>
      <c r="S331" s="109">
        <f t="shared" si="665"/>
        <v>19.396666666666665</v>
      </c>
      <c r="T331" s="109">
        <f t="shared" si="665"/>
        <v>13.699999999999998</v>
      </c>
      <c r="U331" s="109">
        <f t="shared" si="665"/>
        <v>24</v>
      </c>
      <c r="V331" s="109">
        <f t="shared" si="665"/>
        <v>18.326666666666668</v>
      </c>
      <c r="W331" s="109">
        <f t="shared" si="665"/>
        <v>13.700000000000001</v>
      </c>
      <c r="X331" s="109">
        <f t="shared" si="665"/>
        <v>640</v>
      </c>
      <c r="Y331" s="109">
        <f t="shared" si="665"/>
        <v>12.966666666666667</v>
      </c>
      <c r="Z331" s="109">
        <f t="shared" si="665"/>
        <v>13.666666666666666</v>
      </c>
      <c r="AA331" s="109">
        <f t="shared" si="665"/>
        <v>1.0999999999999999</v>
      </c>
      <c r="AB331" s="109">
        <f t="shared" si="665"/>
        <v>14.5</v>
      </c>
      <c r="AC331" s="109">
        <f t="shared" si="665"/>
        <v>14.666666666666666</v>
      </c>
      <c r="AD331" s="109">
        <f t="shared" si="665"/>
        <v>0.93333333333333324</v>
      </c>
      <c r="AE331" s="109">
        <f t="shared" si="665"/>
        <v>11.533333333333331</v>
      </c>
      <c r="AF331" s="109">
        <f t="shared" si="665"/>
        <v>16.666666666666668</v>
      </c>
      <c r="AG331" s="109">
        <f t="shared" si="665"/>
        <v>1.1666666666666667</v>
      </c>
      <c r="AH331" s="109">
        <f t="shared" si="665"/>
        <v>12.333333333333334</v>
      </c>
      <c r="AI331" s="109">
        <f t="shared" si="665"/>
        <v>14.666666666666666</v>
      </c>
      <c r="AJ331" s="109">
        <f t="shared" si="665"/>
        <v>1.0999999999999999</v>
      </c>
      <c r="AK331" s="109">
        <f t="shared" si="665"/>
        <v>23.2</v>
      </c>
      <c r="AL331" s="109">
        <f t="shared" si="665"/>
        <v>13.5</v>
      </c>
      <c r="AM331" s="109">
        <f t="shared" si="665"/>
        <v>0.65000000000000013</v>
      </c>
      <c r="AN331" s="109">
        <f t="shared" si="665"/>
        <v>5.9899999999999993</v>
      </c>
      <c r="AO331" s="109">
        <f t="shared" si="665"/>
        <v>5.45</v>
      </c>
      <c r="AP331" s="109">
        <f t="shared" si="665"/>
        <v>3.5833333333333335</v>
      </c>
      <c r="AQ331" s="109">
        <f t="shared" si="665"/>
        <v>3.5733333333333337</v>
      </c>
      <c r="AR331" s="109">
        <f t="shared" si="665"/>
        <v>6.19</v>
      </c>
      <c r="AS331" s="109">
        <f t="shared" si="665"/>
        <v>3.6300000000000003</v>
      </c>
      <c r="AT331" s="109">
        <f t="shared" si="665"/>
        <v>4.1933333333333325</v>
      </c>
      <c r="AU331" s="109">
        <f t="shared" si="665"/>
        <v>3.6333333333333333</v>
      </c>
      <c r="AV331" s="109">
        <f t="shared" si="665"/>
        <v>4.6566666666666663</v>
      </c>
      <c r="AW331" s="109">
        <f t="shared" si="665"/>
        <v>6.3433333333333337</v>
      </c>
      <c r="AX331" s="109">
        <f t="shared" si="665"/>
        <v>5.7777870341318343</v>
      </c>
      <c r="AY331" s="109">
        <f t="shared" ref="AY331:BA331" si="666">AVERAGE(AY87,AY108,AY129)</f>
        <v>6.66</v>
      </c>
      <c r="AZ331" s="109">
        <f t="shared" si="666"/>
        <v>7.1056933515608618</v>
      </c>
      <c r="BA331" s="109">
        <f t="shared" si="666"/>
        <v>9.1656381447041131</v>
      </c>
      <c r="BB331" s="109"/>
      <c r="BC331" s="109"/>
      <c r="BD331" s="109"/>
      <c r="BE331" s="109">
        <f t="shared" ref="BE331:BG331" si="667">AVERAGE(BE87,BE108,BE129)</f>
        <v>5.1658530665905884</v>
      </c>
      <c r="BF331" s="109">
        <f t="shared" si="667"/>
        <v>4.4147562170185068</v>
      </c>
      <c r="BG331" s="109">
        <f t="shared" si="667"/>
        <v>9.377074576584155</v>
      </c>
      <c r="BH331" s="109">
        <f t="shared" ref="BH331:CC331" si="668">AVERAGE(BH87,BH108,BH129)</f>
        <v>6.7759986572781221</v>
      </c>
      <c r="BI331" s="109">
        <f t="shared" si="668"/>
        <v>6.3566666666666665</v>
      </c>
      <c r="BJ331" s="109">
        <f t="shared" si="668"/>
        <v>6.1579197994987469</v>
      </c>
      <c r="BK331" s="109">
        <f t="shared" si="668"/>
        <v>7.5666666666666664</v>
      </c>
      <c r="BL331" s="109">
        <f t="shared" si="668"/>
        <v>8.7166666666666668</v>
      </c>
      <c r="BM331" s="109">
        <f t="shared" si="668"/>
        <v>9.6199999999999992</v>
      </c>
      <c r="BN331" s="109">
        <f t="shared" si="668"/>
        <v>9.33</v>
      </c>
      <c r="BO331" s="109">
        <f t="shared" si="668"/>
        <v>9.9162110800689334</v>
      </c>
      <c r="BP331" s="109">
        <f t="shared" si="668"/>
        <v>10.533333333333333</v>
      </c>
      <c r="BQ331" s="109">
        <f t="shared" si="668"/>
        <v>10.68</v>
      </c>
      <c r="BR331" s="109">
        <f t="shared" si="668"/>
        <v>10.673333333333334</v>
      </c>
      <c r="BS331" s="109">
        <f t="shared" si="668"/>
        <v>10.983333333333334</v>
      </c>
      <c r="BT331" s="109">
        <f t="shared" si="668"/>
        <v>11.416666666666666</v>
      </c>
      <c r="BU331" s="109">
        <f t="shared" si="668"/>
        <v>8.18</v>
      </c>
      <c r="BV331" s="109">
        <f t="shared" si="668"/>
        <v>9.7000000000000011</v>
      </c>
      <c r="BW331" s="109">
        <f t="shared" si="668"/>
        <v>8.5300000000000011</v>
      </c>
      <c r="BX331" s="109">
        <f t="shared" si="668"/>
        <v>2.9066666666666667</v>
      </c>
      <c r="BY331" s="109">
        <f t="shared" si="668"/>
        <v>0.52666666666666673</v>
      </c>
      <c r="BZ331" s="109">
        <f t="shared" si="668"/>
        <v>0.61916666666666664</v>
      </c>
      <c r="CA331" s="109">
        <f t="shared" si="668"/>
        <v>7.31</v>
      </c>
      <c r="CB331" s="109">
        <f t="shared" si="668"/>
        <v>7.88</v>
      </c>
      <c r="CC331" s="109">
        <f t="shared" si="668"/>
        <v>7.54</v>
      </c>
      <c r="CD331" s="109">
        <f t="shared" ref="CD331:CF331" si="669">AVERAGE(CD87,CD108,CD129)</f>
        <v>8.3366666666666678</v>
      </c>
      <c r="CE331" s="109">
        <f t="shared" si="669"/>
        <v>12.833333333333334</v>
      </c>
      <c r="CF331" s="109">
        <f t="shared" si="669"/>
        <v>0.45649897899122788</v>
      </c>
      <c r="CG331" s="109" t="e">
        <f t="shared" ref="CG331:DN331" si="670">AVERAGE(CG87,CG108,CG129)</f>
        <v>#DIV/0!</v>
      </c>
      <c r="CH331" s="109">
        <f t="shared" si="670"/>
        <v>48.75</v>
      </c>
      <c r="CI331" s="109" t="e">
        <f t="shared" si="670"/>
        <v>#DIV/0!</v>
      </c>
      <c r="CJ331" s="109">
        <f t="shared" si="670"/>
        <v>3.0366666666666666</v>
      </c>
      <c r="CK331" s="109">
        <f t="shared" si="670"/>
        <v>4.4859080132764353</v>
      </c>
      <c r="CL331" s="109">
        <f t="shared" si="670"/>
        <v>0.90953642384108913</v>
      </c>
      <c r="CM331" s="109">
        <f t="shared" si="670"/>
        <v>18.344204707858239</v>
      </c>
      <c r="CN331" s="109">
        <f t="shared" si="670"/>
        <v>24.86</v>
      </c>
      <c r="CO331" s="109">
        <f t="shared" si="670"/>
        <v>5.3680510752688164</v>
      </c>
      <c r="CP331" s="109">
        <f t="shared" si="670"/>
        <v>4.92</v>
      </c>
      <c r="CQ331" s="109">
        <f t="shared" si="670"/>
        <v>3.9228024193548383</v>
      </c>
      <c r="CR331" s="109">
        <f t="shared" si="670"/>
        <v>2.1961271676300576</v>
      </c>
      <c r="CS331" s="109">
        <f t="shared" si="670"/>
        <v>0.35666666666666669</v>
      </c>
      <c r="CT331" s="109">
        <f t="shared" si="670"/>
        <v>0.32333333333333331</v>
      </c>
      <c r="CU331" s="109">
        <f t="shared" si="670"/>
        <v>0.56283103143305935</v>
      </c>
      <c r="CV331" s="109">
        <f t="shared" si="670"/>
        <v>0.24666666666666667</v>
      </c>
      <c r="CW331" s="109">
        <f t="shared" si="670"/>
        <v>0.5033333333333333</v>
      </c>
      <c r="CX331" s="109">
        <f t="shared" si="670"/>
        <v>0.53</v>
      </c>
      <c r="CY331" s="109">
        <f t="shared" si="670"/>
        <v>0.802707512991229</v>
      </c>
      <c r="CZ331" s="109">
        <f t="shared" si="670"/>
        <v>0.90722510320990468</v>
      </c>
      <c r="DA331" s="109">
        <f t="shared" si="670"/>
        <v>1.2533333333333334</v>
      </c>
      <c r="DB331" s="109">
        <f t="shared" si="670"/>
        <v>15.696666666666665</v>
      </c>
      <c r="DC331" s="109">
        <f t="shared" si="670"/>
        <v>1.7233333333333334</v>
      </c>
      <c r="DD331" s="109">
        <f t="shared" si="670"/>
        <v>9.5</v>
      </c>
      <c r="DE331" s="109">
        <f t="shared" si="670"/>
        <v>2.0377488373159536</v>
      </c>
      <c r="DF331" s="109">
        <f t="shared" si="670"/>
        <v>7.717007467210987</v>
      </c>
      <c r="DG331" s="109">
        <f t="shared" si="670"/>
        <v>5.6858971616438367</v>
      </c>
      <c r="DH331" s="109">
        <f t="shared" si="670"/>
        <v>6.9583896282395274</v>
      </c>
      <c r="DI331" s="109">
        <f t="shared" si="670"/>
        <v>19.632283950617282</v>
      </c>
      <c r="DJ331" s="109">
        <f t="shared" si="670"/>
        <v>7.9209876543209878</v>
      </c>
      <c r="DK331" s="109">
        <f t="shared" si="670"/>
        <v>11.06153518369163</v>
      </c>
      <c r="DL331" s="109">
        <f t="shared" si="670"/>
        <v>1.2276714985075818</v>
      </c>
      <c r="DM331" s="109">
        <f t="shared" si="670"/>
        <v>7.7651933507449629</v>
      </c>
      <c r="DN331" s="109">
        <f t="shared" si="670"/>
        <v>52.618289103740153</v>
      </c>
    </row>
    <row r="332" spans="3:118" s="83" customFormat="1">
      <c r="C332" s="127">
        <f t="shared" si="586"/>
        <v>66.5</v>
      </c>
      <c r="D332" s="113">
        <f t="shared" si="586"/>
        <v>1.81</v>
      </c>
      <c r="E332" s="110">
        <v>2004</v>
      </c>
      <c r="F332" s="109">
        <f t="shared" ref="F332:AX332" si="671">AVERAGE(F88,F109,F130)</f>
        <v>88.243236264101128</v>
      </c>
      <c r="G332" s="109">
        <f t="shared" si="671"/>
        <v>70.515613652868552</v>
      </c>
      <c r="H332" s="109">
        <f t="shared" si="671"/>
        <v>1.7729999999999997</v>
      </c>
      <c r="I332" s="109">
        <f t="shared" si="671"/>
        <v>13.93</v>
      </c>
      <c r="J332" s="109">
        <f t="shared" si="671"/>
        <v>13.299999999999999</v>
      </c>
      <c r="K332" s="109">
        <f t="shared" si="671"/>
        <v>21.333333333333332</v>
      </c>
      <c r="L332" s="109">
        <f t="shared" si="671"/>
        <v>14.793333333333335</v>
      </c>
      <c r="M332" s="109">
        <f t="shared" si="671"/>
        <v>13.4</v>
      </c>
      <c r="N332" s="109">
        <f t="shared" si="671"/>
        <v>35.666666666666664</v>
      </c>
      <c r="O332" s="109">
        <f t="shared" si="671"/>
        <v>20.626666666666669</v>
      </c>
      <c r="P332" s="109">
        <f t="shared" si="671"/>
        <v>14.933333333333335</v>
      </c>
      <c r="Q332" s="109">
        <f t="shared" si="671"/>
        <v>82.666666666666671</v>
      </c>
      <c r="R332" s="109">
        <f t="shared" si="671"/>
        <v>23.333333333333332</v>
      </c>
      <c r="S332" s="109">
        <f t="shared" si="671"/>
        <v>20.52333333333333</v>
      </c>
      <c r="T332" s="109">
        <f t="shared" si="671"/>
        <v>13.5</v>
      </c>
      <c r="U332" s="109">
        <f t="shared" si="671"/>
        <v>27.666666666666668</v>
      </c>
      <c r="V332" s="109">
        <f t="shared" si="671"/>
        <v>20.146666666666665</v>
      </c>
      <c r="W332" s="109">
        <f t="shared" si="671"/>
        <v>20.3</v>
      </c>
      <c r="X332" s="109">
        <f t="shared" si="671"/>
        <v>740</v>
      </c>
      <c r="Y332" s="109">
        <f t="shared" si="671"/>
        <v>13.433333333333332</v>
      </c>
      <c r="Z332" s="109">
        <f t="shared" si="671"/>
        <v>13</v>
      </c>
      <c r="AA332" s="109">
        <f t="shared" si="671"/>
        <v>1.1666666666666667</v>
      </c>
      <c r="AB332" s="109">
        <f t="shared" si="671"/>
        <v>13.266666666666666</v>
      </c>
      <c r="AC332" s="109">
        <f t="shared" si="671"/>
        <v>14.666666666666666</v>
      </c>
      <c r="AD332" s="109">
        <f t="shared" si="671"/>
        <v>1.1333333333333335</v>
      </c>
      <c r="AE332" s="109">
        <f t="shared" si="671"/>
        <v>11.766666666666666</v>
      </c>
      <c r="AF332" s="109">
        <f t="shared" si="671"/>
        <v>14.333333333333334</v>
      </c>
      <c r="AG332" s="109">
        <f t="shared" si="671"/>
        <v>1.1666666666666667</v>
      </c>
      <c r="AH332" s="109">
        <f t="shared" si="671"/>
        <v>12.933333333333335</v>
      </c>
      <c r="AI332" s="109">
        <f t="shared" si="671"/>
        <v>16.333333333333332</v>
      </c>
      <c r="AJ332" s="109">
        <f t="shared" si="671"/>
        <v>1.2333333333333334</v>
      </c>
      <c r="AK332" s="109">
        <f t="shared" si="671"/>
        <v>21.600000000000005</v>
      </c>
      <c r="AL332" s="109">
        <f t="shared" si="671"/>
        <v>14</v>
      </c>
      <c r="AM332" s="109">
        <f t="shared" si="671"/>
        <v>0.80000000000000016</v>
      </c>
      <c r="AN332" s="109">
        <f t="shared" si="671"/>
        <v>8.8699999999999992</v>
      </c>
      <c r="AO332" s="109">
        <f t="shared" si="671"/>
        <v>6.5</v>
      </c>
      <c r="AP332" s="109">
        <f t="shared" si="671"/>
        <v>3.6933333333333329</v>
      </c>
      <c r="AQ332" s="109">
        <f t="shared" si="671"/>
        <v>3.6300000000000003</v>
      </c>
      <c r="AR332" s="109">
        <f t="shared" si="671"/>
        <v>5.4395833333333341</v>
      </c>
      <c r="AS332" s="109">
        <f t="shared" si="671"/>
        <v>3.7866666666666666</v>
      </c>
      <c r="AT332" s="109">
        <f t="shared" si="671"/>
        <v>4.1566666666666663</v>
      </c>
      <c r="AU332" s="109">
        <f t="shared" si="671"/>
        <v>3.8233333333333328</v>
      </c>
      <c r="AV332" s="109">
        <f t="shared" si="671"/>
        <v>4.333333333333333</v>
      </c>
      <c r="AW332" s="109">
        <f t="shared" si="671"/>
        <v>6.5720833333333326</v>
      </c>
      <c r="AX332" s="109">
        <f t="shared" si="671"/>
        <v>5.8611168963323941</v>
      </c>
      <c r="AY332" s="109">
        <f t="shared" ref="AY332:BA332" si="672">AVERAGE(AY88,AY109,AY130)</f>
        <v>6.8283333333333331</v>
      </c>
      <c r="AZ332" s="109">
        <f t="shared" si="672"/>
        <v>7.8263618071308088</v>
      </c>
      <c r="BA332" s="109">
        <f t="shared" si="672"/>
        <v>9.8207194369261277</v>
      </c>
      <c r="BB332" s="109"/>
      <c r="BC332" s="109"/>
      <c r="BD332" s="109"/>
      <c r="BE332" s="109">
        <f t="shared" ref="BE332:BG332" si="673">AVERAGE(BE88,BE109,BE130)</f>
        <v>5.2431708601602995</v>
      </c>
      <c r="BF332" s="109">
        <f t="shared" si="673"/>
        <v>5.1040976022427564</v>
      </c>
      <c r="BG332" s="109">
        <f t="shared" si="673"/>
        <v>10.748717869381011</v>
      </c>
      <c r="BH332" s="109">
        <f t="shared" ref="BH332:CC332" si="674">AVERAGE(BH88,BH109,BH130)</f>
        <v>6.6534039915471856</v>
      </c>
      <c r="BI332" s="109">
        <f t="shared" si="674"/>
        <v>5.876666666666666</v>
      </c>
      <c r="BJ332" s="109">
        <f t="shared" si="674"/>
        <v>6.0833583959899746</v>
      </c>
      <c r="BK332" s="109">
        <f t="shared" si="674"/>
        <v>7.6499999999999995</v>
      </c>
      <c r="BL332" s="109">
        <f t="shared" si="674"/>
        <v>8.9733333333333345</v>
      </c>
      <c r="BM332" s="109">
        <f t="shared" si="674"/>
        <v>9.9845833333333331</v>
      </c>
      <c r="BN332" s="109">
        <f t="shared" si="674"/>
        <v>8.9387500000000006</v>
      </c>
      <c r="BO332" s="109">
        <f t="shared" si="674"/>
        <v>9.9810890621470456</v>
      </c>
      <c r="BP332" s="109">
        <f t="shared" si="674"/>
        <v>10.728518518518518</v>
      </c>
      <c r="BQ332" s="109">
        <f t="shared" si="674"/>
        <v>11.276666666666666</v>
      </c>
      <c r="BR332" s="109">
        <f t="shared" si="674"/>
        <v>11.04</v>
      </c>
      <c r="BS332" s="109">
        <f t="shared" si="674"/>
        <v>11.24</v>
      </c>
      <c r="BT332" s="109">
        <f t="shared" si="674"/>
        <v>10.643333333333333</v>
      </c>
      <c r="BU332" s="109">
        <f t="shared" si="674"/>
        <v>8.2666666666666675</v>
      </c>
      <c r="BV332" s="109">
        <f t="shared" si="674"/>
        <v>9.3966666666666665</v>
      </c>
      <c r="BW332" s="109">
        <f t="shared" si="674"/>
        <v>8.35</v>
      </c>
      <c r="BX332" s="109">
        <f t="shared" si="674"/>
        <v>2.6733333333333333</v>
      </c>
      <c r="BY332" s="109">
        <f t="shared" si="674"/>
        <v>0.52375000000000005</v>
      </c>
      <c r="BZ332" s="109">
        <f t="shared" si="674"/>
        <v>0.7466666666666667</v>
      </c>
      <c r="CA332" s="109">
        <f t="shared" si="674"/>
        <v>7.4433333333333342</v>
      </c>
      <c r="CB332" s="109">
        <f t="shared" si="674"/>
        <v>8.15</v>
      </c>
      <c r="CC332" s="109">
        <f t="shared" si="674"/>
        <v>7.6366666666666667</v>
      </c>
      <c r="CD332" s="109">
        <f t="shared" ref="CD332:CF332" si="675">AVERAGE(CD88,CD109,CD130)</f>
        <v>8.25</v>
      </c>
      <c r="CE332" s="109">
        <f t="shared" si="675"/>
        <v>11.223333333333334</v>
      </c>
      <c r="CF332" s="109">
        <f t="shared" si="675"/>
        <v>0.47567100105563714</v>
      </c>
      <c r="CG332" s="109" t="e">
        <f t="shared" ref="CG332:DN332" si="676">AVERAGE(CG88,CG109,CG130)</f>
        <v>#DIV/0!</v>
      </c>
      <c r="CH332" s="109">
        <f t="shared" si="676"/>
        <v>53.875</v>
      </c>
      <c r="CI332" s="109" t="e">
        <f t="shared" si="676"/>
        <v>#DIV/0!</v>
      </c>
      <c r="CJ332" s="109">
        <f t="shared" si="676"/>
        <v>2.8590476190476188</v>
      </c>
      <c r="CK332" s="109">
        <f t="shared" si="676"/>
        <v>4.9462849691797075</v>
      </c>
      <c r="CL332" s="109">
        <f t="shared" si="676"/>
        <v>0.90953642384109079</v>
      </c>
      <c r="CM332" s="109">
        <f t="shared" si="676"/>
        <v>18.626720756242662</v>
      </c>
      <c r="CN332" s="109">
        <f t="shared" si="676"/>
        <v>24</v>
      </c>
      <c r="CO332" s="109">
        <f t="shared" si="676"/>
        <v>5.5577419354838709</v>
      </c>
      <c r="CP332" s="109">
        <f t="shared" si="676"/>
        <v>4.97</v>
      </c>
      <c r="CQ332" s="109">
        <f t="shared" si="676"/>
        <v>3.9424193548387101</v>
      </c>
      <c r="CR332" s="109">
        <f t="shared" si="676"/>
        <v>2.1256840077071288</v>
      </c>
      <c r="CS332" s="109">
        <f t="shared" si="676"/>
        <v>0.34999999999999992</v>
      </c>
      <c r="CT332" s="109">
        <f t="shared" si="676"/>
        <v>0.33</v>
      </c>
      <c r="CU332" s="109">
        <f t="shared" si="676"/>
        <v>0.43141551571652964</v>
      </c>
      <c r="CV332" s="109">
        <f t="shared" si="676"/>
        <v>0.24333333333333332</v>
      </c>
      <c r="CW332" s="109">
        <f t="shared" si="676"/>
        <v>0.52</v>
      </c>
      <c r="CX332" s="109">
        <f t="shared" si="676"/>
        <v>0.5537037037037037</v>
      </c>
      <c r="CY332" s="109">
        <f t="shared" si="676"/>
        <v>0.75055081064233209</v>
      </c>
      <c r="CZ332" s="109">
        <f t="shared" si="676"/>
        <v>1.0245156895061907</v>
      </c>
      <c r="DA332" s="109">
        <f t="shared" si="676"/>
        <v>1.1199999999999999</v>
      </c>
      <c r="DB332" s="109">
        <f t="shared" si="676"/>
        <v>16.537083333333332</v>
      </c>
      <c r="DC332" s="109">
        <f t="shared" si="676"/>
        <v>1.3975</v>
      </c>
      <c r="DD332" s="109">
        <f t="shared" si="676"/>
        <v>8.9874999999999989</v>
      </c>
      <c r="DE332" s="109">
        <f t="shared" si="676"/>
        <v>2.159362174962681</v>
      </c>
      <c r="DF332" s="109">
        <f t="shared" si="676"/>
        <v>8.5864727008877058</v>
      </c>
      <c r="DG332" s="109">
        <f t="shared" si="676"/>
        <v>5.6858971616438438</v>
      </c>
      <c r="DH332" s="109">
        <f t="shared" si="676"/>
        <v>6.9583896282395408</v>
      </c>
      <c r="DI332" s="109">
        <f t="shared" si="676"/>
        <v>23.693333333333332</v>
      </c>
      <c r="DJ332" s="109">
        <f t="shared" si="676"/>
        <v>8.0333333333333332</v>
      </c>
      <c r="DK332" s="109">
        <f t="shared" si="676"/>
        <v>12.303651995159617</v>
      </c>
      <c r="DL332" s="109">
        <f t="shared" si="676"/>
        <v>1.182984691337867</v>
      </c>
      <c r="DM332" s="109">
        <f t="shared" si="676"/>
        <v>8.0142459000466193</v>
      </c>
      <c r="DN332" s="109">
        <f t="shared" si="676"/>
        <v>57.245182925335477</v>
      </c>
    </row>
    <row r="333" spans="3:118" s="83" customFormat="1">
      <c r="C333" s="127">
        <f t="shared" si="586"/>
        <v>70.900000000000006</v>
      </c>
      <c r="D333" s="113">
        <f t="shared" si="586"/>
        <v>2.4020000000000001</v>
      </c>
      <c r="E333" s="110">
        <v>2005</v>
      </c>
      <c r="F333" s="109">
        <f t="shared" ref="F333:AX333" si="677">AVERAGE(F89,F110,F131)</f>
        <v>90.758625438680625</v>
      </c>
      <c r="G333" s="109">
        <f t="shared" si="677"/>
        <v>75.16339869281046</v>
      </c>
      <c r="H333" s="109">
        <f t="shared" si="677"/>
        <v>2.4121666666666668</v>
      </c>
      <c r="I333" s="109">
        <f t="shared" si="677"/>
        <v>14.790000000000001</v>
      </c>
      <c r="J333" s="109">
        <f t="shared" si="677"/>
        <v>14.5</v>
      </c>
      <c r="K333" s="109">
        <f t="shared" si="677"/>
        <v>21.666666666666668</v>
      </c>
      <c r="L333" s="109">
        <f t="shared" si="677"/>
        <v>15.693333333333333</v>
      </c>
      <c r="M333" s="109">
        <f t="shared" si="677"/>
        <v>14.766666666666666</v>
      </c>
      <c r="N333" s="109">
        <f t="shared" si="677"/>
        <v>36</v>
      </c>
      <c r="O333" s="109">
        <f t="shared" si="677"/>
        <v>21.536666666666665</v>
      </c>
      <c r="P333" s="109">
        <f t="shared" si="677"/>
        <v>14.633333333333331</v>
      </c>
      <c r="Q333" s="109">
        <f t="shared" si="677"/>
        <v>77</v>
      </c>
      <c r="R333" s="109">
        <f t="shared" si="677"/>
        <v>25.666666666666668</v>
      </c>
      <c r="S333" s="109">
        <f t="shared" si="677"/>
        <v>21.646666666666665</v>
      </c>
      <c r="T333" s="109">
        <f t="shared" si="677"/>
        <v>14.466666666666667</v>
      </c>
      <c r="U333" s="109">
        <f t="shared" si="677"/>
        <v>26</v>
      </c>
      <c r="V333" s="109">
        <f t="shared" si="677"/>
        <v>21.7</v>
      </c>
      <c r="W333" s="109">
        <f t="shared" si="677"/>
        <v>19.7</v>
      </c>
      <c r="X333" s="109">
        <f t="shared" si="677"/>
        <v>720</v>
      </c>
      <c r="Y333" s="109">
        <f t="shared" si="677"/>
        <v>14.4</v>
      </c>
      <c r="Z333" s="109">
        <f t="shared" si="677"/>
        <v>13.333333333333334</v>
      </c>
      <c r="AA333" s="109">
        <f t="shared" si="677"/>
        <v>1.3</v>
      </c>
      <c r="AB333" s="109">
        <f t="shared" si="677"/>
        <v>14.133333333333333</v>
      </c>
      <c r="AC333" s="109">
        <f t="shared" si="677"/>
        <v>13</v>
      </c>
      <c r="AD333" s="109">
        <f t="shared" si="677"/>
        <v>1.3</v>
      </c>
      <c r="AE333" s="109">
        <f t="shared" si="677"/>
        <v>12.666666666666666</v>
      </c>
      <c r="AF333" s="109">
        <f t="shared" si="677"/>
        <v>11</v>
      </c>
      <c r="AG333" s="109">
        <f t="shared" si="677"/>
        <v>1.3666666666666665</v>
      </c>
      <c r="AH333" s="109">
        <f t="shared" si="677"/>
        <v>13.633333333333335</v>
      </c>
      <c r="AI333" s="109">
        <f t="shared" si="677"/>
        <v>15.333333333333334</v>
      </c>
      <c r="AJ333" s="109">
        <f t="shared" si="677"/>
        <v>1.3666666666666665</v>
      </c>
      <c r="AK333" s="109">
        <f t="shared" si="677"/>
        <v>22.7</v>
      </c>
      <c r="AL333" s="109">
        <f t="shared" si="677"/>
        <v>14</v>
      </c>
      <c r="AM333" s="109">
        <f t="shared" si="677"/>
        <v>0.9</v>
      </c>
      <c r="AN333" s="109">
        <f t="shared" si="677"/>
        <v>5.38</v>
      </c>
      <c r="AO333" s="109">
        <f t="shared" si="677"/>
        <v>6.54</v>
      </c>
      <c r="AP333" s="109">
        <f t="shared" si="677"/>
        <v>3.9</v>
      </c>
      <c r="AQ333" s="109">
        <f t="shared" si="677"/>
        <v>4.046666666666666</v>
      </c>
      <c r="AR333" s="109">
        <f t="shared" si="677"/>
        <v>5.2566666666666668</v>
      </c>
      <c r="AS333" s="109">
        <f t="shared" si="677"/>
        <v>4.043333333333333</v>
      </c>
      <c r="AT333" s="109">
        <f t="shared" si="677"/>
        <v>4.6033333333333326</v>
      </c>
      <c r="AU333" s="109">
        <f t="shared" si="677"/>
        <v>4.0533333333333337</v>
      </c>
      <c r="AV333" s="109">
        <f t="shared" si="677"/>
        <v>4.6866666666666665</v>
      </c>
      <c r="AW333" s="109">
        <f t="shared" si="677"/>
        <v>7.3833333333333337</v>
      </c>
      <c r="AX333" s="109">
        <f t="shared" si="677"/>
        <v>5.9444467585329548</v>
      </c>
      <c r="AY333" s="109">
        <f t="shared" ref="AY333:BA333" si="678">AVERAGE(AY89,AY110,AY131)</f>
        <v>7.3166666666666664</v>
      </c>
      <c r="AZ333" s="109">
        <f t="shared" si="678"/>
        <v>8.0915729733969659</v>
      </c>
      <c r="BA333" s="109">
        <f t="shared" si="678"/>
        <v>10.475800729148142</v>
      </c>
      <c r="BB333" s="109"/>
      <c r="BC333" s="109"/>
      <c r="BD333" s="109"/>
      <c r="BE333" s="109">
        <f t="shared" ref="BE333:BG333" si="679">AVERAGE(BE89,BE110,BE131)</f>
        <v>4.9352449439704591</v>
      </c>
      <c r="BF333" s="109">
        <f t="shared" si="679"/>
        <v>5.3795853908311422</v>
      </c>
      <c r="BG333" s="109">
        <f t="shared" si="679"/>
        <v>11.182668378463937</v>
      </c>
      <c r="BH333" s="109">
        <f t="shared" ref="BH333:CC333" si="680">AVERAGE(BH89,BH110,BH131)</f>
        <v>6.5308093258162474</v>
      </c>
      <c r="BI333" s="109">
        <f t="shared" si="680"/>
        <v>6.7166666666666659</v>
      </c>
      <c r="BJ333" s="109">
        <f t="shared" si="680"/>
        <v>6.5838345864661649</v>
      </c>
      <c r="BK333" s="109">
        <f t="shared" si="680"/>
        <v>9.18</v>
      </c>
      <c r="BL333" s="109">
        <f t="shared" si="680"/>
        <v>9.6199999999999992</v>
      </c>
      <c r="BM333" s="109">
        <f t="shared" si="680"/>
        <v>10.376666666666667</v>
      </c>
      <c r="BN333" s="109">
        <f t="shared" si="680"/>
        <v>10.130000000000001</v>
      </c>
      <c r="BO333" s="109">
        <f t="shared" si="680"/>
        <v>10.04596704422516</v>
      </c>
      <c r="BP333" s="109">
        <f t="shared" si="680"/>
        <v>10.516481481481483</v>
      </c>
      <c r="BQ333" s="109">
        <f t="shared" si="680"/>
        <v>11.723333333333334</v>
      </c>
      <c r="BR333" s="109">
        <f t="shared" si="680"/>
        <v>11.483333333333334</v>
      </c>
      <c r="BS333" s="109">
        <f t="shared" si="680"/>
        <v>11.543333333333331</v>
      </c>
      <c r="BT333" s="109">
        <f t="shared" si="680"/>
        <v>11.953333333333333</v>
      </c>
      <c r="BU333" s="109">
        <f t="shared" si="680"/>
        <v>9.01</v>
      </c>
      <c r="BV333" s="109">
        <f t="shared" si="680"/>
        <v>10.86</v>
      </c>
      <c r="BW333" s="109">
        <f t="shared" si="680"/>
        <v>9.0333333333333332</v>
      </c>
      <c r="BX333" s="109">
        <f t="shared" si="680"/>
        <v>2.7600000000000002</v>
      </c>
      <c r="BY333" s="109">
        <f t="shared" si="680"/>
        <v>0.57333333333333336</v>
      </c>
      <c r="BZ333" s="109">
        <f t="shared" si="680"/>
        <v>0.58583333333333332</v>
      </c>
      <c r="CA333" s="109">
        <f t="shared" si="680"/>
        <v>7.8666666666666663</v>
      </c>
      <c r="CB333" s="109">
        <f t="shared" si="680"/>
        <v>8.7366666666666664</v>
      </c>
      <c r="CC333" s="109">
        <f t="shared" si="680"/>
        <v>8.0499999999999989</v>
      </c>
      <c r="CD333" s="109">
        <f t="shared" ref="CD333:CF333" si="681">AVERAGE(CD89,CD110,CD131)</f>
        <v>9.0400000000000009</v>
      </c>
      <c r="CE333" s="109">
        <f t="shared" si="681"/>
        <v>11.593333333333334</v>
      </c>
      <c r="CF333" s="109">
        <f t="shared" si="681"/>
        <v>0.51834952470350215</v>
      </c>
      <c r="CG333" s="109" t="e">
        <f t="shared" ref="CG333:DN333" si="682">AVERAGE(CG89,CG110,CG131)</f>
        <v>#DIV/0!</v>
      </c>
      <c r="CH333" s="109">
        <f t="shared" si="682"/>
        <v>59</v>
      </c>
      <c r="CI333" s="109">
        <f t="shared" si="682"/>
        <v>50</v>
      </c>
      <c r="CJ333" s="109">
        <f t="shared" si="682"/>
        <v>3.785714285714286</v>
      </c>
      <c r="CK333" s="109">
        <f t="shared" si="682"/>
        <v>5.4066619250829788</v>
      </c>
      <c r="CL333" s="109">
        <f t="shared" si="682"/>
        <v>0.90953642384109212</v>
      </c>
      <c r="CM333" s="109">
        <f t="shared" si="682"/>
        <v>18.909236804627088</v>
      </c>
      <c r="CN333" s="109">
        <f t="shared" si="682"/>
        <v>26.23</v>
      </c>
      <c r="CO333" s="109">
        <f t="shared" si="682"/>
        <v>6.8138844086021502</v>
      </c>
      <c r="CP333" s="109">
        <f t="shared" si="682"/>
        <v>5.6233333333333322</v>
      </c>
      <c r="CQ333" s="109">
        <f t="shared" si="682"/>
        <v>3.8865524193548389</v>
      </c>
      <c r="CR333" s="109">
        <f t="shared" si="682"/>
        <v>2.3487668593448938</v>
      </c>
      <c r="CS333" s="109">
        <f t="shared" si="682"/>
        <v>0.34534391534391534</v>
      </c>
      <c r="CT333" s="109">
        <f t="shared" si="682"/>
        <v>0.33333333333333331</v>
      </c>
      <c r="CU333" s="109">
        <f t="shared" si="682"/>
        <v>0.3</v>
      </c>
      <c r="CV333" s="109">
        <f t="shared" si="682"/>
        <v>0.26</v>
      </c>
      <c r="CW333" s="109">
        <f t="shared" si="682"/>
        <v>0.54</v>
      </c>
      <c r="CX333" s="109">
        <f t="shared" si="682"/>
        <v>0.50962962962962965</v>
      </c>
      <c r="CY333" s="109">
        <f t="shared" si="682"/>
        <v>0.80422032425693313</v>
      </c>
      <c r="CZ333" s="109">
        <f t="shared" si="682"/>
        <v>1.1418062758024767</v>
      </c>
      <c r="DA333" s="109">
        <f t="shared" si="682"/>
        <v>1.3666666666666665</v>
      </c>
      <c r="DB333" s="109">
        <f t="shared" si="682"/>
        <v>19.97</v>
      </c>
      <c r="DC333" s="109">
        <f t="shared" si="682"/>
        <v>1.2966666666666666</v>
      </c>
      <c r="DD333" s="109">
        <f t="shared" si="682"/>
        <v>8.4</v>
      </c>
      <c r="DE333" s="109">
        <f t="shared" si="682"/>
        <v>2.400018775053431</v>
      </c>
      <c r="DF333" s="109">
        <f t="shared" si="682"/>
        <v>11.085646985895986</v>
      </c>
      <c r="DG333" s="109">
        <f t="shared" si="682"/>
        <v>5.6858971616438501</v>
      </c>
      <c r="DH333" s="109">
        <f t="shared" si="682"/>
        <v>6.9583896282395514</v>
      </c>
      <c r="DI333" s="109">
        <f t="shared" si="682"/>
        <v>26.83</v>
      </c>
      <c r="DJ333" s="109">
        <f t="shared" si="682"/>
        <v>8</v>
      </c>
      <c r="DK333" s="109">
        <f t="shared" si="682"/>
        <v>9.501246799367026</v>
      </c>
      <c r="DL333" s="109">
        <f t="shared" si="682"/>
        <v>1.2927749211749517</v>
      </c>
      <c r="DM333" s="109">
        <f t="shared" si="682"/>
        <v>8.2632984493482731</v>
      </c>
      <c r="DN333" s="109">
        <f t="shared" si="682"/>
        <v>57.739851134934014</v>
      </c>
    </row>
    <row r="334" spans="3:118" s="83" customFormat="1">
      <c r="C334" s="127">
        <f t="shared" si="586"/>
        <v>74.599999999999994</v>
      </c>
      <c r="D334" s="113">
        <f t="shared" si="586"/>
        <v>2.7050000000000001</v>
      </c>
      <c r="E334" s="110">
        <v>2006</v>
      </c>
      <c r="F334" s="109">
        <f t="shared" ref="F334:AX334" si="683">AVERAGE(F90,F111,F132)</f>
        <v>93.186954800217407</v>
      </c>
      <c r="G334" s="109">
        <f t="shared" si="683"/>
        <v>79.121278140885991</v>
      </c>
      <c r="H334" s="109">
        <f t="shared" si="683"/>
        <v>2.8808333333333329</v>
      </c>
      <c r="I334" s="109">
        <f t="shared" si="683"/>
        <v>15.200000000000001</v>
      </c>
      <c r="J334" s="109">
        <f t="shared" si="683"/>
        <v>14.899999999999999</v>
      </c>
      <c r="K334" s="109">
        <f t="shared" si="683"/>
        <v>21.333333333333332</v>
      </c>
      <c r="L334" s="109">
        <f t="shared" si="683"/>
        <v>16.193333333333332</v>
      </c>
      <c r="M334" s="109">
        <f t="shared" si="683"/>
        <v>14.633333333333333</v>
      </c>
      <c r="N334" s="109">
        <f t="shared" si="683"/>
        <v>34.666666666666664</v>
      </c>
      <c r="O334" s="109">
        <f t="shared" si="683"/>
        <v>21.603333333333335</v>
      </c>
      <c r="P334" s="109">
        <f t="shared" si="683"/>
        <v>15.9</v>
      </c>
      <c r="Q334" s="109">
        <f t="shared" si="683"/>
        <v>67</v>
      </c>
      <c r="R334" s="109">
        <f t="shared" si="683"/>
        <v>26</v>
      </c>
      <c r="S334" s="109">
        <f t="shared" si="683"/>
        <v>22.056666666666661</v>
      </c>
      <c r="T334" s="109">
        <f t="shared" si="683"/>
        <v>17.400000000000002</v>
      </c>
      <c r="U334" s="109">
        <f t="shared" si="683"/>
        <v>26.666666666666668</v>
      </c>
      <c r="V334" s="109">
        <f t="shared" si="683"/>
        <v>20.423333333333332</v>
      </c>
      <c r="W334" s="109">
        <f t="shared" si="683"/>
        <v>21.3</v>
      </c>
      <c r="X334" s="109">
        <f t="shared" si="683"/>
        <v>1200</v>
      </c>
      <c r="Y334" s="109">
        <f t="shared" si="683"/>
        <v>14.833333333333334</v>
      </c>
      <c r="Z334" s="109">
        <f t="shared" si="683"/>
        <v>13.666666666666666</v>
      </c>
      <c r="AA334" s="109">
        <f t="shared" si="683"/>
        <v>1.3333333333333333</v>
      </c>
      <c r="AB334" s="109">
        <f t="shared" si="683"/>
        <v>14.633333333333335</v>
      </c>
      <c r="AC334" s="109">
        <f t="shared" si="683"/>
        <v>14.666666666666666</v>
      </c>
      <c r="AD334" s="109">
        <f t="shared" si="683"/>
        <v>0.73333333333333328</v>
      </c>
      <c r="AE334" s="109">
        <f t="shared" si="683"/>
        <v>13.866666666666667</v>
      </c>
      <c r="AF334" s="109">
        <f t="shared" si="683"/>
        <v>12</v>
      </c>
      <c r="AG334" s="109">
        <f t="shared" si="683"/>
        <v>0.73333333333333339</v>
      </c>
      <c r="AH334" s="109">
        <f t="shared" si="683"/>
        <v>14.4</v>
      </c>
      <c r="AI334" s="109">
        <f t="shared" si="683"/>
        <v>14</v>
      </c>
      <c r="AJ334" s="109">
        <f t="shared" si="683"/>
        <v>0.9</v>
      </c>
      <c r="AK334" s="109">
        <f t="shared" si="683"/>
        <v>27.3</v>
      </c>
      <c r="AL334" s="109">
        <f t="shared" si="683"/>
        <v>15</v>
      </c>
      <c r="AM334" s="109">
        <f t="shared" si="683"/>
        <v>1</v>
      </c>
      <c r="AN334" s="109">
        <f t="shared" si="683"/>
        <v>6.21</v>
      </c>
      <c r="AO334" s="109">
        <f t="shared" si="683"/>
        <v>7.59</v>
      </c>
      <c r="AP334" s="109">
        <f t="shared" si="683"/>
        <v>4.0566666666666666</v>
      </c>
      <c r="AQ334" s="109">
        <f t="shared" si="683"/>
        <v>4.1866666666666665</v>
      </c>
      <c r="AR334" s="109">
        <f t="shared" si="683"/>
        <v>5.4233333333333329</v>
      </c>
      <c r="AS334" s="109">
        <f t="shared" si="683"/>
        <v>4.1399999999999997</v>
      </c>
      <c r="AT334" s="109">
        <f t="shared" si="683"/>
        <v>4.7</v>
      </c>
      <c r="AU334" s="109">
        <f t="shared" si="683"/>
        <v>4.2833333333333323</v>
      </c>
      <c r="AV334" s="109">
        <f t="shared" si="683"/>
        <v>5.14</v>
      </c>
      <c r="AW334" s="109">
        <f t="shared" si="683"/>
        <v>7.6499999999999995</v>
      </c>
      <c r="AX334" s="109">
        <f t="shared" si="683"/>
        <v>5.9444467585329503</v>
      </c>
      <c r="AY334" s="109">
        <f t="shared" ref="AY334:BA334" si="684">AVERAGE(AY90,AY111,AY132)</f>
        <v>8.2494708994709001</v>
      </c>
      <c r="AZ334" s="109">
        <f t="shared" si="684"/>
        <v>8.1262219800449174</v>
      </c>
      <c r="BA334" s="109">
        <f t="shared" si="684"/>
        <v>12.095686396259003</v>
      </c>
      <c r="BB334" s="109"/>
      <c r="BC334" s="109"/>
      <c r="BD334" s="109"/>
      <c r="BE334" s="109">
        <f t="shared" ref="BE334:BG334" si="685">AVERAGE(BE90,BE111,BE132)</f>
        <v>5.1087886916033742</v>
      </c>
      <c r="BF334" s="109">
        <f t="shared" si="685"/>
        <v>5.655073179419527</v>
      </c>
      <c r="BG334" s="109">
        <f t="shared" si="685"/>
        <v>12.202629158330494</v>
      </c>
      <c r="BH334" s="109">
        <f t="shared" ref="BH334:CC334" si="686">AVERAGE(BH90,BH111,BH132)</f>
        <v>6.40821466008531</v>
      </c>
      <c r="BI334" s="109">
        <f t="shared" si="686"/>
        <v>7.419999999999999</v>
      </c>
      <c r="BJ334" s="109">
        <f t="shared" si="686"/>
        <v>6.7300626566416035</v>
      </c>
      <c r="BK334" s="109">
        <f t="shared" si="686"/>
        <v>8.84</v>
      </c>
      <c r="BL334" s="109">
        <f t="shared" si="686"/>
        <v>10.166666666666666</v>
      </c>
      <c r="BM334" s="109">
        <f t="shared" si="686"/>
        <v>10.723333333333334</v>
      </c>
      <c r="BN334" s="109">
        <f t="shared" si="686"/>
        <v>10.466666666666667</v>
      </c>
      <c r="BO334" s="109">
        <f t="shared" si="686"/>
        <v>10.110845026303274</v>
      </c>
      <c r="BP334" s="109">
        <f t="shared" si="686"/>
        <v>11.033333333333333</v>
      </c>
      <c r="BQ334" s="109">
        <f t="shared" si="686"/>
        <v>12.256666666666668</v>
      </c>
      <c r="BR334" s="109">
        <f t="shared" si="686"/>
        <v>11.793333333333331</v>
      </c>
      <c r="BS334" s="109">
        <f t="shared" si="686"/>
        <v>12.230000000000002</v>
      </c>
      <c r="BT334" s="109">
        <f t="shared" si="686"/>
        <v>12.29</v>
      </c>
      <c r="BU334" s="109">
        <f t="shared" si="686"/>
        <v>9.3199999999999985</v>
      </c>
      <c r="BV334" s="109">
        <f t="shared" si="686"/>
        <v>10.93</v>
      </c>
      <c r="BW334" s="109">
        <f t="shared" si="686"/>
        <v>9.7000000000000011</v>
      </c>
      <c r="BX334" s="109">
        <f t="shared" si="686"/>
        <v>3.1933333333333334</v>
      </c>
      <c r="BY334" s="109">
        <f t="shared" si="686"/>
        <v>0.66625000000000001</v>
      </c>
      <c r="BZ334" s="109">
        <f t="shared" si="686"/>
        <v>0.73</v>
      </c>
      <c r="CA334" s="109">
        <f t="shared" si="686"/>
        <v>8.1300000000000008</v>
      </c>
      <c r="CB334" s="109">
        <f t="shared" si="686"/>
        <v>8.66</v>
      </c>
      <c r="CC334" s="109">
        <f t="shared" si="686"/>
        <v>8.3500000000000014</v>
      </c>
      <c r="CD334" s="109">
        <f t="shared" ref="CD334:CF334" si="687">AVERAGE(CD90,CD111,CD132)</f>
        <v>9.3633333333333333</v>
      </c>
      <c r="CE334" s="109">
        <f t="shared" si="687"/>
        <v>12.323333333333332</v>
      </c>
      <c r="CF334" s="109">
        <f t="shared" si="687"/>
        <v>0.55855233540662019</v>
      </c>
      <c r="CG334" s="109" t="e">
        <f t="shared" ref="CG334:DN334" si="688">AVERAGE(CG90,CG111,CG132)</f>
        <v>#DIV/0!</v>
      </c>
      <c r="CH334" s="109">
        <f t="shared" si="688"/>
        <v>55</v>
      </c>
      <c r="CI334" s="109" t="e">
        <f t="shared" si="688"/>
        <v>#DIV/0!</v>
      </c>
      <c r="CJ334" s="109">
        <f t="shared" si="688"/>
        <v>3.6966666666666668</v>
      </c>
      <c r="CK334" s="109">
        <f t="shared" si="688"/>
        <v>5.8670388809862501</v>
      </c>
      <c r="CL334" s="109">
        <f t="shared" si="688"/>
        <v>0.9095364238410929</v>
      </c>
      <c r="CM334" s="109">
        <f t="shared" si="688"/>
        <v>18.605608059952161</v>
      </c>
      <c r="CN334" s="109">
        <f t="shared" si="688"/>
        <v>27.790000000000003</v>
      </c>
      <c r="CO334" s="109">
        <f t="shared" si="688"/>
        <v>7.043333333333333</v>
      </c>
      <c r="CP334" s="109">
        <f t="shared" si="688"/>
        <v>5.7666666666666666</v>
      </c>
      <c r="CQ334" s="109">
        <f t="shared" si="688"/>
        <v>4.53</v>
      </c>
      <c r="CR334" s="109">
        <f t="shared" si="688"/>
        <v>2.27</v>
      </c>
      <c r="CS334" s="109">
        <f t="shared" si="688"/>
        <v>0.37275132275132278</v>
      </c>
      <c r="CT334" s="109">
        <f t="shared" si="688"/>
        <v>0.35666666666666663</v>
      </c>
      <c r="CU334" s="109">
        <f t="shared" si="688"/>
        <v>0.52625</v>
      </c>
      <c r="CV334" s="109">
        <f t="shared" si="688"/>
        <v>0.26666666666666666</v>
      </c>
      <c r="CW334" s="109">
        <f t="shared" si="688"/>
        <v>0.57333333333333336</v>
      </c>
      <c r="CX334" s="109">
        <f t="shared" si="688"/>
        <v>0.61333333333333329</v>
      </c>
      <c r="CY334" s="109">
        <f t="shared" si="688"/>
        <v>0.80422032425693402</v>
      </c>
      <c r="CZ334" s="109">
        <f t="shared" si="688"/>
        <v>1.1418062758024781</v>
      </c>
      <c r="DA334" s="109">
        <f t="shared" si="688"/>
        <v>1.2433333333333334</v>
      </c>
      <c r="DB334" s="109">
        <f t="shared" si="688"/>
        <v>22.853333333333335</v>
      </c>
      <c r="DC334" s="109">
        <f t="shared" si="688"/>
        <v>1.42</v>
      </c>
      <c r="DD334" s="109">
        <f t="shared" si="688"/>
        <v>9.1333333333333329</v>
      </c>
      <c r="DE334" s="109">
        <f t="shared" si="688"/>
        <v>2.3707035377243275</v>
      </c>
      <c r="DF334" s="109">
        <f t="shared" si="688"/>
        <v>11.463291749748249</v>
      </c>
      <c r="DG334" s="109">
        <f t="shared" si="688"/>
        <v>5.6858971616438554</v>
      </c>
      <c r="DH334" s="109">
        <f t="shared" si="688"/>
        <v>6.9583896282395576</v>
      </c>
      <c r="DI334" s="109">
        <f t="shared" si="688"/>
        <v>28.723333333333333</v>
      </c>
      <c r="DJ334" s="109">
        <f t="shared" si="688"/>
        <v>7.5</v>
      </c>
      <c r="DK334" s="109">
        <f t="shared" si="688"/>
        <v>12.706322399776596</v>
      </c>
      <c r="DL334" s="109">
        <f t="shared" si="688"/>
        <v>1.4192146780617481</v>
      </c>
      <c r="DM334" s="109">
        <f t="shared" si="688"/>
        <v>8.5123509986499286</v>
      </c>
      <c r="DN334" s="109">
        <f t="shared" si="688"/>
        <v>62.344296046933572</v>
      </c>
    </row>
    <row r="335" spans="3:118" s="83" customFormat="1">
      <c r="C335" s="127">
        <f t="shared" si="586"/>
        <v>78.5</v>
      </c>
      <c r="D335" s="113">
        <f t="shared" si="586"/>
        <v>2.8849999999999998</v>
      </c>
      <c r="E335" s="110">
        <v>2007</v>
      </c>
      <c r="F335" s="109">
        <f t="shared" ref="F335:AX335" si="689">AVERAGE(F91,F112,F133)</f>
        <v>95.519124876726764</v>
      </c>
      <c r="G335" s="109">
        <f t="shared" si="689"/>
        <v>83.297022512708779</v>
      </c>
      <c r="H335" s="109">
        <f t="shared" si="689"/>
        <v>2.8546666666666667</v>
      </c>
      <c r="I335" s="109">
        <f t="shared" si="689"/>
        <v>16.023333333333333</v>
      </c>
      <c r="J335" s="109">
        <f t="shared" si="689"/>
        <v>15.733333333333334</v>
      </c>
      <c r="K335" s="109">
        <f t="shared" si="689"/>
        <v>21.333333333333332</v>
      </c>
      <c r="L335" s="109">
        <f t="shared" si="689"/>
        <v>16.793333333333333</v>
      </c>
      <c r="M335" s="109">
        <f t="shared" si="689"/>
        <v>15.466666666666667</v>
      </c>
      <c r="N335" s="109">
        <f t="shared" si="689"/>
        <v>35.666666666666664</v>
      </c>
      <c r="O335" s="109">
        <f t="shared" si="689"/>
        <v>20.506666666666664</v>
      </c>
      <c r="P335" s="109">
        <f t="shared" si="689"/>
        <v>15.799999999999999</v>
      </c>
      <c r="Q335" s="109">
        <f t="shared" si="689"/>
        <v>70.333333333333329</v>
      </c>
      <c r="R335" s="109">
        <f t="shared" si="689"/>
        <v>27.666666666666668</v>
      </c>
      <c r="S335" s="109">
        <f t="shared" si="689"/>
        <v>22.08666666666667</v>
      </c>
      <c r="T335" s="109">
        <f t="shared" si="689"/>
        <v>15.300000000000002</v>
      </c>
      <c r="U335" s="109">
        <f t="shared" si="689"/>
        <v>26</v>
      </c>
      <c r="V335" s="109">
        <f t="shared" si="689"/>
        <v>20.666666666666668</v>
      </c>
      <c r="W335" s="109">
        <f t="shared" si="689"/>
        <v>19.8</v>
      </c>
      <c r="X335" s="109">
        <f t="shared" si="689"/>
        <v>1400</v>
      </c>
      <c r="Y335" s="109">
        <f t="shared" si="689"/>
        <v>15.533333333333333</v>
      </c>
      <c r="Z335" s="109">
        <f t="shared" si="689"/>
        <v>14</v>
      </c>
      <c r="AA335" s="109">
        <f t="shared" si="689"/>
        <v>1.1666666666666667</v>
      </c>
      <c r="AB335" s="109">
        <f t="shared" si="689"/>
        <v>15.366666666666667</v>
      </c>
      <c r="AC335" s="109">
        <f t="shared" si="689"/>
        <v>14.666666666666666</v>
      </c>
      <c r="AD335" s="109">
        <f t="shared" si="689"/>
        <v>1.1666666666666667</v>
      </c>
      <c r="AE335" s="109">
        <f t="shared" si="689"/>
        <v>14.066666666666668</v>
      </c>
      <c r="AF335" s="109">
        <f t="shared" si="689"/>
        <v>12.333333333333334</v>
      </c>
      <c r="AG335" s="109">
        <f t="shared" si="689"/>
        <v>0.8666666666666667</v>
      </c>
      <c r="AH335" s="109">
        <f t="shared" si="689"/>
        <v>14.799999999999999</v>
      </c>
      <c r="AI335" s="109">
        <f t="shared" si="689"/>
        <v>13.666666666666666</v>
      </c>
      <c r="AJ335" s="109">
        <f t="shared" si="689"/>
        <v>1</v>
      </c>
      <c r="AK335" s="109">
        <f t="shared" si="689"/>
        <v>29.600000000000005</v>
      </c>
      <c r="AL335" s="109">
        <f t="shared" si="689"/>
        <v>10</v>
      </c>
      <c r="AM335" s="109">
        <f t="shared" si="689"/>
        <v>1</v>
      </c>
      <c r="AN335" s="109">
        <f t="shared" si="689"/>
        <v>6.56</v>
      </c>
      <c r="AO335" s="109">
        <f t="shared" si="689"/>
        <v>6.330000000000001</v>
      </c>
      <c r="AP335" s="109">
        <f t="shared" si="689"/>
        <v>4.12</v>
      </c>
      <c r="AQ335" s="109">
        <f t="shared" si="689"/>
        <v>4.1966666666666663</v>
      </c>
      <c r="AR335" s="109">
        <f t="shared" si="689"/>
        <v>6.75</v>
      </c>
      <c r="AS335" s="109">
        <f t="shared" si="689"/>
        <v>4.2666666666666666</v>
      </c>
      <c r="AT335" s="109">
        <f t="shared" si="689"/>
        <v>5.080000000000001</v>
      </c>
      <c r="AU335" s="109">
        <f t="shared" si="689"/>
        <v>4.3099999999999996</v>
      </c>
      <c r="AV335" s="109">
        <f t="shared" si="689"/>
        <v>5.4920833333333334</v>
      </c>
      <c r="AW335" s="109">
        <f t="shared" si="689"/>
        <v>8.1091666666666669</v>
      </c>
      <c r="AX335" s="109">
        <f t="shared" si="689"/>
        <v>5.9444467585329468</v>
      </c>
      <c r="AY335" s="109">
        <f t="shared" ref="AY335:BA335" si="690">AVERAGE(AY91,AY112,AY133)</f>
        <v>8.5191005291005286</v>
      </c>
      <c r="AZ335" s="109">
        <f t="shared" si="690"/>
        <v>10.268202866962381</v>
      </c>
      <c r="BA335" s="109">
        <f t="shared" si="690"/>
        <v>12.399690440923896</v>
      </c>
      <c r="BB335" s="109"/>
      <c r="BC335" s="109"/>
      <c r="BD335" s="109"/>
      <c r="BE335" s="109">
        <f t="shared" ref="BE335:BG335" si="691">AVERAGE(BE91,BE112,BE133)</f>
        <v>5.4455154766413507</v>
      </c>
      <c r="BF335" s="109">
        <f t="shared" si="691"/>
        <v>5.9081707371372048</v>
      </c>
      <c r="BG335" s="109">
        <f t="shared" si="691"/>
        <v>13.826533675692787</v>
      </c>
      <c r="BH335" s="109">
        <f t="shared" ref="BH335:CC335" si="692">AVERAGE(BH91,BH112,BH133)</f>
        <v>6.4849079548662303</v>
      </c>
      <c r="BI335" s="109">
        <f t="shared" si="692"/>
        <v>6.95</v>
      </c>
      <c r="BJ335" s="109">
        <f t="shared" si="692"/>
        <v>7.5966666666666667</v>
      </c>
      <c r="BK335" s="109">
        <f t="shared" si="692"/>
        <v>10.610000000000001</v>
      </c>
      <c r="BL335" s="109">
        <f t="shared" si="692"/>
        <v>11.333333333333334</v>
      </c>
      <c r="BM335" s="109">
        <f t="shared" si="692"/>
        <v>11.469999999999999</v>
      </c>
      <c r="BN335" s="109">
        <f t="shared" si="692"/>
        <v>11.590000000000002</v>
      </c>
      <c r="BO335" s="109">
        <f t="shared" si="692"/>
        <v>12.850793166201035</v>
      </c>
      <c r="BP335" s="109">
        <f t="shared" si="692"/>
        <v>11.313333333333333</v>
      </c>
      <c r="BQ335" s="109">
        <f t="shared" si="692"/>
        <v>12.82</v>
      </c>
      <c r="BR335" s="109">
        <f t="shared" si="692"/>
        <v>12.226666666666667</v>
      </c>
      <c r="BS335" s="109">
        <f t="shared" si="692"/>
        <v>12.373333333333335</v>
      </c>
      <c r="BT335" s="109">
        <f t="shared" si="692"/>
        <v>12.443333333333333</v>
      </c>
      <c r="BU335" s="109">
        <f t="shared" si="692"/>
        <v>9.7333333333333325</v>
      </c>
      <c r="BV335" s="109">
        <f t="shared" si="692"/>
        <v>11.339999999999998</v>
      </c>
      <c r="BW335" s="109">
        <f t="shared" si="692"/>
        <v>10.01</v>
      </c>
      <c r="BX335" s="109">
        <f t="shared" si="692"/>
        <v>3.1799999999999997</v>
      </c>
      <c r="BY335" s="109">
        <f t="shared" si="692"/>
        <v>0.58666666666666667</v>
      </c>
      <c r="BZ335" s="109">
        <f t="shared" si="692"/>
        <v>0.86508474576271188</v>
      </c>
      <c r="CA335" s="109">
        <f t="shared" si="692"/>
        <v>8.4566666666666652</v>
      </c>
      <c r="CB335" s="109">
        <f t="shared" si="692"/>
        <v>8.9133333333333322</v>
      </c>
      <c r="CC335" s="109">
        <f t="shared" si="692"/>
        <v>8.4866666666666664</v>
      </c>
      <c r="CD335" s="109">
        <f t="shared" ref="CD335:CF335" si="693">AVERAGE(CD91,CD112,CD133)</f>
        <v>9.2999999999999989</v>
      </c>
      <c r="CE335" s="109">
        <f t="shared" si="693"/>
        <v>12.256666666666668</v>
      </c>
      <c r="CF335" s="109">
        <f t="shared" si="693"/>
        <v>0.71006915854945907</v>
      </c>
      <c r="CG335" s="109" t="e">
        <f t="shared" ref="CG335:DN335" si="694">AVERAGE(CG91,CG112,CG133)</f>
        <v>#DIV/0!</v>
      </c>
      <c r="CH335" s="109">
        <f t="shared" si="694"/>
        <v>56.25</v>
      </c>
      <c r="CI335" s="109" t="e">
        <f t="shared" si="694"/>
        <v>#DIV/0!</v>
      </c>
      <c r="CJ335" s="109">
        <f t="shared" si="694"/>
        <v>3.5466666666666669</v>
      </c>
      <c r="CK335" s="109">
        <f t="shared" si="694"/>
        <v>6.3274158368895215</v>
      </c>
      <c r="CL335" s="109">
        <f t="shared" si="694"/>
        <v>0.90953642384109357</v>
      </c>
      <c r="CM335" s="109">
        <f t="shared" si="694"/>
        <v>18.301979315277233</v>
      </c>
      <c r="CN335" s="109">
        <f t="shared" si="694"/>
        <v>30.237031159566595</v>
      </c>
      <c r="CO335" s="109">
        <f t="shared" si="694"/>
        <v>6.9879166666666661</v>
      </c>
      <c r="CP335" s="109">
        <f t="shared" si="694"/>
        <v>5.89</v>
      </c>
      <c r="CQ335" s="109">
        <f t="shared" si="694"/>
        <v>3.9666666666666668</v>
      </c>
      <c r="CR335" s="109">
        <f t="shared" si="694"/>
        <v>2.5967724867724868</v>
      </c>
      <c r="CS335" s="109">
        <f t="shared" si="694"/>
        <v>0.38666666666666671</v>
      </c>
      <c r="CT335" s="109">
        <f t="shared" si="694"/>
        <v>0.33</v>
      </c>
      <c r="CU335" s="109">
        <f t="shared" si="694"/>
        <v>0.61</v>
      </c>
      <c r="CV335" s="109">
        <f t="shared" si="694"/>
        <v>0.24333333333333332</v>
      </c>
      <c r="CW335" s="109">
        <f t="shared" si="694"/>
        <v>0.48666666666666664</v>
      </c>
      <c r="CX335" s="109">
        <f t="shared" si="694"/>
        <v>0.51666666666666661</v>
      </c>
      <c r="CY335" s="109">
        <f t="shared" si="694"/>
        <v>0.80422032425693468</v>
      </c>
      <c r="CZ335" s="109">
        <f t="shared" si="694"/>
        <v>1.1418062758024787</v>
      </c>
      <c r="DA335" s="109">
        <f t="shared" si="694"/>
        <v>1.3266666666666669</v>
      </c>
      <c r="DB335" s="109">
        <f t="shared" si="694"/>
        <v>23.22666666666667</v>
      </c>
      <c r="DC335" s="109">
        <f t="shared" si="694"/>
        <v>1.3499999999999999</v>
      </c>
      <c r="DD335" s="109">
        <f t="shared" si="694"/>
        <v>9.6333333333333329</v>
      </c>
      <c r="DE335" s="109">
        <f t="shared" si="694"/>
        <v>2.5374436069817143</v>
      </c>
      <c r="DF335" s="109">
        <f t="shared" si="694"/>
        <v>11.93587413822288</v>
      </c>
      <c r="DG335" s="109">
        <f t="shared" si="694"/>
        <v>5.6858971616438616</v>
      </c>
      <c r="DH335" s="109">
        <f t="shared" si="694"/>
        <v>6.958389628239563</v>
      </c>
      <c r="DI335" s="109">
        <f t="shared" si="694"/>
        <v>29.946666666666669</v>
      </c>
      <c r="DJ335" s="109">
        <f t="shared" si="694"/>
        <v>8.9333333333333336</v>
      </c>
      <c r="DK335" s="109">
        <f t="shared" si="694"/>
        <v>12.470881599851062</v>
      </c>
      <c r="DL335" s="109">
        <f t="shared" si="694"/>
        <v>1.7394764520411661</v>
      </c>
      <c r="DM335" s="109">
        <f t="shared" si="694"/>
        <v>8.7614035479515877</v>
      </c>
      <c r="DN335" s="109">
        <f t="shared" si="694"/>
        <v>64.840185029333497</v>
      </c>
    </row>
    <row r="336" spans="3:118" s="83" customFormat="1">
      <c r="C336" s="127">
        <f t="shared" si="586"/>
        <v>85.6</v>
      </c>
      <c r="D336" s="113">
        <f t="shared" si="586"/>
        <v>3.8029999999999999</v>
      </c>
      <c r="E336" s="111">
        <v>2008</v>
      </c>
      <c r="F336" s="109">
        <f t="shared" ref="F336:AX336" si="695">AVERAGE(F92,F113,F134)</f>
        <v>98.434398955282248</v>
      </c>
      <c r="G336" s="109">
        <f t="shared" si="695"/>
        <v>90.813362381989847</v>
      </c>
      <c r="H336" s="109">
        <f t="shared" si="695"/>
        <v>4.3689999999999998</v>
      </c>
      <c r="I336" s="109">
        <f t="shared" si="695"/>
        <v>21.25333333333333</v>
      </c>
      <c r="J336" s="109">
        <f t="shared" si="695"/>
        <v>20.933333333333334</v>
      </c>
      <c r="K336" s="109">
        <f t="shared" si="695"/>
        <v>21.333333333333332</v>
      </c>
      <c r="L336" s="109">
        <f t="shared" si="695"/>
        <v>22.633333333333336</v>
      </c>
      <c r="M336" s="109">
        <f t="shared" si="695"/>
        <v>21.400000000000002</v>
      </c>
      <c r="N336" s="109">
        <f t="shared" si="695"/>
        <v>37.666666666666664</v>
      </c>
      <c r="O336" s="109">
        <f t="shared" si="695"/>
        <v>26.34</v>
      </c>
      <c r="P336" s="109">
        <f t="shared" si="695"/>
        <v>20.366666666666671</v>
      </c>
      <c r="Q336" s="109">
        <f t="shared" si="695"/>
        <v>68</v>
      </c>
      <c r="R336" s="109">
        <f t="shared" si="695"/>
        <v>32.333333333333336</v>
      </c>
      <c r="S336" s="109">
        <f t="shared" si="695"/>
        <v>26.973333333333333</v>
      </c>
      <c r="T336" s="109">
        <f t="shared" si="695"/>
        <v>20.900000000000002</v>
      </c>
      <c r="U336" s="109">
        <f t="shared" si="695"/>
        <v>25</v>
      </c>
      <c r="V336" s="109">
        <f t="shared" si="695"/>
        <v>25.224166666666665</v>
      </c>
      <c r="W336" s="109">
        <f t="shared" si="695"/>
        <v>26.5</v>
      </c>
      <c r="X336" s="109">
        <f t="shared" si="695"/>
        <v>1800</v>
      </c>
      <c r="Y336" s="109">
        <f t="shared" si="695"/>
        <v>20.033333333333335</v>
      </c>
      <c r="Z336" s="109">
        <f t="shared" si="695"/>
        <v>12</v>
      </c>
      <c r="AA336" s="109">
        <f t="shared" si="695"/>
        <v>1.5999999999999999</v>
      </c>
      <c r="AB336" s="109">
        <f t="shared" si="695"/>
        <v>19.8</v>
      </c>
      <c r="AC336" s="109">
        <f t="shared" si="695"/>
        <v>10.666666666666666</v>
      </c>
      <c r="AD336" s="109">
        <f t="shared" si="695"/>
        <v>1.3999999999999997</v>
      </c>
      <c r="AE336" s="109">
        <f t="shared" si="695"/>
        <v>18.8</v>
      </c>
      <c r="AF336" s="109">
        <f t="shared" si="695"/>
        <v>11.208333333333334</v>
      </c>
      <c r="AG336" s="109">
        <f t="shared" si="695"/>
        <v>0.92083333333333339</v>
      </c>
      <c r="AH336" s="109">
        <f t="shared" si="695"/>
        <v>19.533333333333335</v>
      </c>
      <c r="AI336" s="109">
        <f t="shared" si="695"/>
        <v>12</v>
      </c>
      <c r="AJ336" s="109">
        <f t="shared" si="695"/>
        <v>1.2333333333333334</v>
      </c>
      <c r="AK336" s="109">
        <f t="shared" si="695"/>
        <v>27.5</v>
      </c>
      <c r="AL336" s="109">
        <f t="shared" si="695"/>
        <v>11</v>
      </c>
      <c r="AM336" s="109">
        <f t="shared" si="695"/>
        <v>0.6</v>
      </c>
      <c r="AN336" s="109">
        <f t="shared" si="695"/>
        <v>7.88</v>
      </c>
      <c r="AO336" s="109">
        <f t="shared" si="695"/>
        <v>6.39</v>
      </c>
      <c r="AP336" s="109">
        <f t="shared" si="695"/>
        <v>5.05</v>
      </c>
      <c r="AQ336" s="109">
        <f t="shared" si="695"/>
        <v>4.836666666666666</v>
      </c>
      <c r="AR336" s="109">
        <f t="shared" si="695"/>
        <v>9.1433333333333326</v>
      </c>
      <c r="AS336" s="109">
        <f t="shared" si="695"/>
        <v>4.87</v>
      </c>
      <c r="AT336" s="109">
        <f t="shared" si="695"/>
        <v>5.9899999999999993</v>
      </c>
      <c r="AU336" s="109">
        <f t="shared" si="695"/>
        <v>4.8533333333333335</v>
      </c>
      <c r="AV336" s="109">
        <f t="shared" si="695"/>
        <v>6.0666666666666664</v>
      </c>
      <c r="AW336" s="109">
        <f t="shared" si="695"/>
        <v>9.913333333333334</v>
      </c>
      <c r="AX336" s="109">
        <f t="shared" si="695"/>
        <v>5.944446758532945</v>
      </c>
      <c r="AY336" s="109">
        <f t="shared" ref="AY336:BA336" si="696">AVERAGE(AY92,AY113,AY134)</f>
        <v>9.8633333333333333</v>
      </c>
      <c r="AZ336" s="109">
        <f t="shared" si="696"/>
        <v>10.779400955654125</v>
      </c>
      <c r="BA336" s="109">
        <f t="shared" si="696"/>
        <v>12.733230146974632</v>
      </c>
      <c r="BB336" s="109"/>
      <c r="BC336" s="109"/>
      <c r="BD336" s="109"/>
      <c r="BE336" s="109">
        <f t="shared" ref="BE336:BG336" si="697">AVERAGE(BE92,BE113,BE134)</f>
        <v>5.4455154766413534</v>
      </c>
      <c r="BF336" s="109">
        <f t="shared" si="697"/>
        <v>6.1612682948548816</v>
      </c>
      <c r="BG336" s="109">
        <f t="shared" si="697"/>
        <v>15.450438193055083</v>
      </c>
      <c r="BH336" s="109">
        <f t="shared" ref="BH336:CC336" si="698">AVERAGE(BH92,BH113,BH134)</f>
        <v>6.7939631819464923</v>
      </c>
      <c r="BI336" s="109">
        <f t="shared" si="698"/>
        <v>8.6433333333333326</v>
      </c>
      <c r="BJ336" s="109">
        <f t="shared" si="698"/>
        <v>7.8323232323232332</v>
      </c>
      <c r="BK336" s="109">
        <f t="shared" si="698"/>
        <v>12.506666666666666</v>
      </c>
      <c r="BL336" s="109">
        <f t="shared" si="698"/>
        <v>13.053333333333333</v>
      </c>
      <c r="BM336" s="109">
        <f t="shared" si="698"/>
        <v>13.44</v>
      </c>
      <c r="BN336" s="109">
        <f t="shared" si="698"/>
        <v>13.193333333333333</v>
      </c>
      <c r="BO336" s="109">
        <f t="shared" si="698"/>
        <v>13.866931055400345</v>
      </c>
      <c r="BP336" s="109">
        <f t="shared" si="698"/>
        <v>14.354529914529914</v>
      </c>
      <c r="BQ336" s="109">
        <f t="shared" si="698"/>
        <v>14.520000000000001</v>
      </c>
      <c r="BR336" s="109">
        <f t="shared" si="698"/>
        <v>14.063333333333333</v>
      </c>
      <c r="BS336" s="109">
        <f t="shared" si="698"/>
        <v>14.35</v>
      </c>
      <c r="BT336" s="109">
        <f t="shared" si="698"/>
        <v>14.37</v>
      </c>
      <c r="BU336" s="109">
        <f t="shared" si="698"/>
        <v>11.366666666666667</v>
      </c>
      <c r="BV336" s="109">
        <f t="shared" si="698"/>
        <v>12.97</v>
      </c>
      <c r="BW336" s="109">
        <f t="shared" si="698"/>
        <v>11.5</v>
      </c>
      <c r="BX336" s="109">
        <f t="shared" si="698"/>
        <v>4.1766666666666667</v>
      </c>
      <c r="BY336" s="109">
        <f t="shared" si="698"/>
        <v>0.76155555555555543</v>
      </c>
      <c r="BZ336" s="109">
        <f t="shared" si="698"/>
        <v>0.91067796610169494</v>
      </c>
      <c r="CA336" s="109">
        <f t="shared" si="698"/>
        <v>9.4733333333333345</v>
      </c>
      <c r="CB336" s="109">
        <f t="shared" si="698"/>
        <v>9.9933333333333341</v>
      </c>
      <c r="CC336" s="109">
        <f t="shared" si="698"/>
        <v>11.24</v>
      </c>
      <c r="CD336" s="109">
        <f t="shared" ref="CD336:CF336" si="699">AVERAGE(CD92,CD113,CD134)</f>
        <v>10.616666666666667</v>
      </c>
      <c r="CE336" s="109">
        <f t="shared" si="699"/>
        <v>14.926666666666668</v>
      </c>
      <c r="CF336" s="109">
        <f t="shared" si="699"/>
        <v>0.8166897195164865</v>
      </c>
      <c r="CG336" s="109" t="e">
        <f t="shared" ref="CG336:DN336" si="700">AVERAGE(CG92,CG113,CG134)</f>
        <v>#DIV/0!</v>
      </c>
      <c r="CH336" s="109">
        <f t="shared" si="700"/>
        <v>58.330000000000005</v>
      </c>
      <c r="CI336" s="109" t="e">
        <f t="shared" si="700"/>
        <v>#DIV/0!</v>
      </c>
      <c r="CJ336" s="109">
        <f t="shared" si="700"/>
        <v>4.7133333333333338</v>
      </c>
      <c r="CK336" s="109">
        <f t="shared" si="700"/>
        <v>6.903916548127075</v>
      </c>
      <c r="CL336" s="109">
        <f t="shared" si="700"/>
        <v>0.90953642384109401</v>
      </c>
      <c r="CM336" s="109">
        <f t="shared" si="700"/>
        <v>17.701319543518153</v>
      </c>
      <c r="CN336" s="109">
        <f t="shared" si="700"/>
        <v>32.285492187017802</v>
      </c>
      <c r="CO336" s="109">
        <f t="shared" si="700"/>
        <v>7.669999999999999</v>
      </c>
      <c r="CP336" s="109">
        <f t="shared" si="700"/>
        <v>7.0333333333333341</v>
      </c>
      <c r="CQ336" s="109">
        <f t="shared" si="700"/>
        <v>5.7966666666666669</v>
      </c>
      <c r="CR336" s="109">
        <f t="shared" si="700"/>
        <v>2.9041798941798938</v>
      </c>
      <c r="CS336" s="109">
        <f t="shared" si="700"/>
        <v>0.39666666666666667</v>
      </c>
      <c r="CT336" s="109">
        <f t="shared" si="700"/>
        <v>0.34</v>
      </c>
      <c r="CU336" s="109">
        <f t="shared" si="700"/>
        <v>0.58400000000000007</v>
      </c>
      <c r="CV336" s="109">
        <f t="shared" si="700"/>
        <v>0.29333333333333339</v>
      </c>
      <c r="CW336" s="109">
        <f t="shared" si="700"/>
        <v>0.60666666666666669</v>
      </c>
      <c r="CX336" s="109">
        <f t="shared" si="700"/>
        <v>0.57777777777777783</v>
      </c>
      <c r="CY336" s="109">
        <f t="shared" si="700"/>
        <v>0.80422032425693513</v>
      </c>
      <c r="CZ336" s="109">
        <f t="shared" si="700"/>
        <v>1.1418062758024792</v>
      </c>
      <c r="DA336" s="109">
        <f t="shared" si="700"/>
        <v>1.5200000000000002</v>
      </c>
      <c r="DB336" s="109">
        <f t="shared" si="700"/>
        <v>27.095238095238091</v>
      </c>
      <c r="DC336" s="109">
        <f t="shared" si="700"/>
        <v>1.6757142857142859</v>
      </c>
      <c r="DD336" s="109">
        <f t="shared" si="700"/>
        <v>10.290476190476189</v>
      </c>
      <c r="DE336" s="109">
        <f t="shared" si="700"/>
        <v>2.5053490867116737</v>
      </c>
      <c r="DF336" s="109">
        <f t="shared" si="700"/>
        <v>10.362267734031841</v>
      </c>
      <c r="DG336" s="109">
        <f t="shared" si="700"/>
        <v>5.6858971616438652</v>
      </c>
      <c r="DH336" s="109">
        <f t="shared" si="700"/>
        <v>6.9583896282395665</v>
      </c>
      <c r="DI336" s="109">
        <f t="shared" si="700"/>
        <v>29.455833333333331</v>
      </c>
      <c r="DJ336" s="109">
        <f t="shared" si="700"/>
        <v>7.3416666666666677</v>
      </c>
      <c r="DK336" s="109">
        <f t="shared" si="700"/>
        <v>12.235440799925527</v>
      </c>
      <c r="DL336" s="109">
        <f t="shared" si="700"/>
        <v>2.0597382260205834</v>
      </c>
      <c r="DM336" s="109">
        <f t="shared" si="700"/>
        <v>11.65256141918063</v>
      </c>
      <c r="DN336" s="109">
        <f t="shared" si="700"/>
        <v>67.336074011733402</v>
      </c>
    </row>
    <row r="337" spans="1:118" s="83" customFormat="1">
      <c r="C337" s="127">
        <f t="shared" si="586"/>
        <v>91.2</v>
      </c>
      <c r="D337" s="113">
        <f t="shared" si="586"/>
        <v>2.4670000000000001</v>
      </c>
      <c r="E337" s="111">
        <v>2009</v>
      </c>
      <c r="F337" s="109">
        <f t="shared" ref="F337:AX337" si="701">AVERAGE(F93,F114,F135)</f>
        <v>98.372916036466748</v>
      </c>
      <c r="G337" s="109">
        <f t="shared" si="701"/>
        <v>96.804647785039933</v>
      </c>
      <c r="H337" s="109">
        <f t="shared" si="701"/>
        <v>2.4626666666666668</v>
      </c>
      <c r="I337" s="109">
        <f t="shared" si="701"/>
        <v>20.763333333333332</v>
      </c>
      <c r="J337" s="109">
        <f t="shared" si="701"/>
        <v>19.899999999999999</v>
      </c>
      <c r="K337" s="109">
        <f t="shared" si="701"/>
        <v>22</v>
      </c>
      <c r="L337" s="109">
        <f t="shared" si="701"/>
        <v>22.28</v>
      </c>
      <c r="M337" s="109">
        <f t="shared" si="701"/>
        <v>20.166666666666668</v>
      </c>
      <c r="N337" s="109">
        <f t="shared" si="701"/>
        <v>36</v>
      </c>
      <c r="O337" s="109">
        <f t="shared" si="701"/>
        <v>26.290000000000003</v>
      </c>
      <c r="P337" s="109">
        <f t="shared" si="701"/>
        <v>20.566666666666666</v>
      </c>
      <c r="Q337" s="109">
        <f t="shared" si="701"/>
        <v>77.333333333333329</v>
      </c>
      <c r="R337" s="109">
        <f t="shared" si="701"/>
        <v>29.333333333333332</v>
      </c>
      <c r="S337" s="109">
        <f t="shared" si="701"/>
        <v>26.063333333333333</v>
      </c>
      <c r="T337" s="109">
        <f t="shared" si="701"/>
        <v>19.833333333333332</v>
      </c>
      <c r="U337" s="109">
        <f t="shared" si="701"/>
        <v>26</v>
      </c>
      <c r="V337" s="109">
        <f t="shared" si="701"/>
        <v>26.356666666666666</v>
      </c>
      <c r="W337" s="109">
        <f t="shared" si="701"/>
        <v>27.400000000000002</v>
      </c>
      <c r="X337" s="109">
        <f t="shared" si="701"/>
        <v>1900</v>
      </c>
      <c r="Y337" s="109">
        <f t="shared" si="701"/>
        <v>18.766666666666666</v>
      </c>
      <c r="Z337" s="109">
        <f t="shared" si="701"/>
        <v>14</v>
      </c>
      <c r="AA337" s="109">
        <f t="shared" si="701"/>
        <v>1.5666666666666664</v>
      </c>
      <c r="AB337" s="109">
        <f t="shared" si="701"/>
        <v>18.866666666666667</v>
      </c>
      <c r="AC337" s="109">
        <f t="shared" si="701"/>
        <v>15</v>
      </c>
      <c r="AD337" s="109">
        <f t="shared" si="701"/>
        <v>1.5666666666666667</v>
      </c>
      <c r="AE337" s="109">
        <f t="shared" si="701"/>
        <v>17.733333333333334</v>
      </c>
      <c r="AF337" s="109">
        <f t="shared" si="701"/>
        <v>14.333333333333334</v>
      </c>
      <c r="AG337" s="109">
        <f t="shared" si="701"/>
        <v>1.4000000000000001</v>
      </c>
      <c r="AH337" s="109">
        <f t="shared" si="701"/>
        <v>18.900000000000002</v>
      </c>
      <c r="AI337" s="109">
        <f t="shared" si="701"/>
        <v>16</v>
      </c>
      <c r="AJ337" s="109">
        <f t="shared" si="701"/>
        <v>1.3333333333333333</v>
      </c>
      <c r="AK337" s="109">
        <f t="shared" si="701"/>
        <v>27.8</v>
      </c>
      <c r="AL337" s="109">
        <f t="shared" si="701"/>
        <v>17</v>
      </c>
      <c r="AM337" s="109">
        <f t="shared" si="701"/>
        <v>1.1000000000000001</v>
      </c>
      <c r="AN337" s="109">
        <f t="shared" si="701"/>
        <v>6.71</v>
      </c>
      <c r="AO337" s="109">
        <f t="shared" si="701"/>
        <v>6.45</v>
      </c>
      <c r="AP337" s="109">
        <f t="shared" si="701"/>
        <v>4.6100000000000003</v>
      </c>
      <c r="AQ337" s="109">
        <f t="shared" si="701"/>
        <v>4.6499999999999995</v>
      </c>
      <c r="AR337" s="109">
        <f t="shared" si="701"/>
        <v>9.1966666666666672</v>
      </c>
      <c r="AS337" s="109">
        <f t="shared" si="701"/>
        <v>4.7600000000000007</v>
      </c>
      <c r="AT337" s="109">
        <f t="shared" si="701"/>
        <v>6.54</v>
      </c>
      <c r="AU337" s="109">
        <f t="shared" si="701"/>
        <v>4.7766666666666664</v>
      </c>
      <c r="AV337" s="109">
        <f t="shared" si="701"/>
        <v>6.5266666666666673</v>
      </c>
      <c r="AW337" s="109">
        <f t="shared" si="701"/>
        <v>9.9826666666666668</v>
      </c>
      <c r="AX337" s="109">
        <f t="shared" si="701"/>
        <v>5.9444467585329441</v>
      </c>
      <c r="AY337" s="109">
        <f t="shared" ref="AY337:BA337" si="702">AVERAGE(AY93,AY114,AY135)</f>
        <v>9.9606666666666666</v>
      </c>
      <c r="AZ337" s="109">
        <f t="shared" si="702"/>
        <v>10.959700477827063</v>
      </c>
      <c r="BA337" s="109">
        <f t="shared" si="702"/>
        <v>12.366615073487315</v>
      </c>
      <c r="BB337" s="109"/>
      <c r="BC337" s="109"/>
      <c r="BD337" s="109"/>
      <c r="BE337" s="109">
        <f t="shared" ref="BE337:BG337" si="703">AVERAGE(BE93,BE114,BE135)</f>
        <v>5.4455154766413543</v>
      </c>
      <c r="BF337" s="109">
        <f t="shared" si="703"/>
        <v>6.1612682948548807</v>
      </c>
      <c r="BG337" s="109">
        <f t="shared" si="703"/>
        <v>17</v>
      </c>
      <c r="BH337" s="109">
        <f t="shared" ref="BH337:CC337" si="704">AVERAGE(BH93,BH114,BH135)</f>
        <v>6.7939631819464923</v>
      </c>
      <c r="BI337" s="109">
        <f t="shared" si="704"/>
        <v>9.1366666666666685</v>
      </c>
      <c r="BJ337" s="109">
        <f t="shared" si="704"/>
        <v>8.566464646464647</v>
      </c>
      <c r="BK337" s="109">
        <f t="shared" si="704"/>
        <v>12.086666666666666</v>
      </c>
      <c r="BL337" s="109">
        <f t="shared" si="704"/>
        <v>13.173333333333332</v>
      </c>
      <c r="BM337" s="109">
        <f t="shared" si="704"/>
        <v>12.766666666666666</v>
      </c>
      <c r="BN337" s="109">
        <f t="shared" si="704"/>
        <v>12.613333333333335</v>
      </c>
      <c r="BO337" s="109">
        <f t="shared" si="704"/>
        <v>13.183465527700173</v>
      </c>
      <c r="BP337" s="109">
        <f t="shared" si="704"/>
        <v>13.702905982905982</v>
      </c>
      <c r="BQ337" s="109">
        <f t="shared" si="704"/>
        <v>13.813333333333333</v>
      </c>
      <c r="BR337" s="109">
        <f t="shared" si="704"/>
        <v>14.126666666666667</v>
      </c>
      <c r="BS337" s="109">
        <f t="shared" si="704"/>
        <v>14.253333333333336</v>
      </c>
      <c r="BT337" s="109">
        <f t="shared" si="704"/>
        <v>13.863333333333335</v>
      </c>
      <c r="BU337" s="109">
        <f t="shared" si="704"/>
        <v>10.829999999999998</v>
      </c>
      <c r="BV337" s="109">
        <f t="shared" si="704"/>
        <v>12.770000000000001</v>
      </c>
      <c r="BW337" s="109">
        <f t="shared" si="704"/>
        <v>11.14</v>
      </c>
      <c r="BX337" s="109">
        <f t="shared" si="704"/>
        <v>3.6666666666666665</v>
      </c>
      <c r="BY337" s="109">
        <f t="shared" si="704"/>
        <v>0.79577777777777781</v>
      </c>
      <c r="BZ337" s="109">
        <f t="shared" si="704"/>
        <v>0.87033898305084756</v>
      </c>
      <c r="CA337" s="109">
        <f t="shared" si="704"/>
        <v>9.7966666666666669</v>
      </c>
      <c r="CB337" s="109">
        <f t="shared" si="704"/>
        <v>10.003333333333332</v>
      </c>
      <c r="CC337" s="109">
        <f t="shared" si="704"/>
        <v>10.273333333333333</v>
      </c>
      <c r="CD337" s="109">
        <f t="shared" ref="CD337:CF337" si="705">AVERAGE(CD93,CD114,CD135)</f>
        <v>10.403333333333332</v>
      </c>
      <c r="CE337" s="109">
        <f t="shared" si="705"/>
        <v>13.366666666666667</v>
      </c>
      <c r="CF337" s="109">
        <f t="shared" si="705"/>
        <v>0.99334485975824327</v>
      </c>
      <c r="CG337" s="109" t="e">
        <f t="shared" ref="CG337:DN337" si="706">AVERAGE(CG93,CG114,CG135)</f>
        <v>#DIV/0!</v>
      </c>
      <c r="CH337" s="109">
        <f t="shared" si="706"/>
        <v>58.165242945822854</v>
      </c>
      <c r="CI337" s="109" t="e">
        <f t="shared" si="706"/>
        <v>#DIV/0!</v>
      </c>
      <c r="CJ337" s="109">
        <f t="shared" si="706"/>
        <v>4.3066666666666666</v>
      </c>
      <c r="CK337" s="109">
        <f t="shared" si="706"/>
        <v>6.9039165481270759</v>
      </c>
      <c r="CL337" s="109">
        <f t="shared" si="706"/>
        <v>0.90953642384109423</v>
      </c>
      <c r="CM337" s="109">
        <f t="shared" si="706"/>
        <v>17.100659771759073</v>
      </c>
      <c r="CN337" s="109">
        <f t="shared" si="706"/>
        <v>34.524333997017074</v>
      </c>
      <c r="CO337" s="109">
        <f t="shared" si="706"/>
        <v>7.833333333333333</v>
      </c>
      <c r="CP337" s="109">
        <f t="shared" si="706"/>
        <v>6.3900000000000006</v>
      </c>
      <c r="CQ337" s="109">
        <f t="shared" si="706"/>
        <v>5.4913333333333334</v>
      </c>
      <c r="CR337" s="109">
        <f t="shared" si="706"/>
        <v>1.7366666666666666</v>
      </c>
      <c r="CS337" s="109">
        <f t="shared" si="706"/>
        <v>0.39333333333333331</v>
      </c>
      <c r="CT337" s="109">
        <f t="shared" si="706"/>
        <v>0.36333333333333329</v>
      </c>
      <c r="CU337" s="109">
        <f t="shared" si="706"/>
        <v>0.55200000000000005</v>
      </c>
      <c r="CV337" s="109">
        <f t="shared" si="706"/>
        <v>0.28999999999999998</v>
      </c>
      <c r="CW337" s="109">
        <f t="shared" si="706"/>
        <v>0.63</v>
      </c>
      <c r="CX337" s="109">
        <f t="shared" si="706"/>
        <v>0.63888888888888895</v>
      </c>
      <c r="CY337" s="109">
        <f t="shared" si="706"/>
        <v>0.80422032425693535</v>
      </c>
      <c r="CZ337" s="109">
        <f t="shared" si="706"/>
        <v>1.1418062758024794</v>
      </c>
      <c r="DA337" s="109">
        <f t="shared" si="706"/>
        <v>1.2366666666666666</v>
      </c>
      <c r="DB337" s="109">
        <f t="shared" si="706"/>
        <v>27.095238095238091</v>
      </c>
      <c r="DC337" s="109">
        <f t="shared" si="706"/>
        <v>1.6757142857142859</v>
      </c>
      <c r="DD337" s="109">
        <f t="shared" si="706"/>
        <v>10.290476190476193</v>
      </c>
      <c r="DE337" s="109">
        <f t="shared" si="706"/>
        <v>2.5053490867116741</v>
      </c>
      <c r="DF337" s="109">
        <f t="shared" si="706"/>
        <v>10.362267734031841</v>
      </c>
      <c r="DG337" s="109">
        <f t="shared" si="706"/>
        <v>5.6858971616438652</v>
      </c>
      <c r="DH337" s="109">
        <f t="shared" si="706"/>
        <v>6.9583896282395683</v>
      </c>
      <c r="DI337" s="109">
        <f t="shared" si="706"/>
        <v>28.88</v>
      </c>
      <c r="DJ337" s="109">
        <f t="shared" si="706"/>
        <v>6.9000000000000012</v>
      </c>
      <c r="DK337" s="109">
        <f t="shared" si="706"/>
        <v>12</v>
      </c>
      <c r="DL337" s="109">
        <f t="shared" si="706"/>
        <v>2.38</v>
      </c>
      <c r="DM337" s="109">
        <f t="shared" si="706"/>
        <v>11.652561419180628</v>
      </c>
      <c r="DN337" s="109">
        <f t="shared" si="706"/>
        <v>67.336074011733416</v>
      </c>
    </row>
    <row r="338" spans="1:118" s="83" customFormat="1">
      <c r="C338" s="127">
        <f t="shared" si="586"/>
        <v>108.1</v>
      </c>
      <c r="D338" s="113">
        <f t="shared" si="586"/>
        <v>3.9220000000000002</v>
      </c>
      <c r="E338" s="111">
        <v>2013</v>
      </c>
      <c r="F338" s="109">
        <f t="shared" ref="F338:AX338" si="707">AVERAGE(F94,F115,F136)</f>
        <v>105.38268482732154</v>
      </c>
      <c r="G338" s="109">
        <f t="shared" si="707"/>
        <v>114.54248366013071</v>
      </c>
      <c r="H338" s="109">
        <f t="shared" si="707"/>
        <v>3.9103368333333335</v>
      </c>
      <c r="I338" s="109">
        <f t="shared" si="707"/>
        <v>23.723333333333333</v>
      </c>
      <c r="J338" s="109">
        <f t="shared" si="707"/>
        <v>22.700000000000003</v>
      </c>
      <c r="K338" s="109">
        <f t="shared" si="707"/>
        <v>23</v>
      </c>
      <c r="L338" s="109">
        <f t="shared" si="707"/>
        <v>23.799999999999997</v>
      </c>
      <c r="M338" s="109">
        <f t="shared" si="707"/>
        <v>23.333333333333332</v>
      </c>
      <c r="N338" s="109">
        <f t="shared" si="707"/>
        <v>38.333333333333336</v>
      </c>
      <c r="O338" s="109">
        <f t="shared" si="707"/>
        <v>31.02</v>
      </c>
      <c r="P338" s="109">
        <f t="shared" si="707"/>
        <v>21.833333333333332</v>
      </c>
      <c r="Q338" s="109">
        <f t="shared" si="707"/>
        <v>62.666666666666664</v>
      </c>
      <c r="R338" s="109">
        <f t="shared" si="707"/>
        <v>36</v>
      </c>
      <c r="S338" s="109">
        <f t="shared" si="707"/>
        <v>28.907</v>
      </c>
      <c r="T338" s="109">
        <f t="shared" si="707"/>
        <v>22.066666666666663</v>
      </c>
      <c r="U338" s="109">
        <f t="shared" si="707"/>
        <v>24.666666666666668</v>
      </c>
      <c r="V338" s="109">
        <f t="shared" si="707"/>
        <v>31.113333333333333</v>
      </c>
      <c r="W338" s="109">
        <f t="shared" si="707"/>
        <v>24.566666666666659</v>
      </c>
      <c r="X338" s="109">
        <f t="shared" si="707"/>
        <v>1700</v>
      </c>
      <c r="Y338" s="109">
        <f t="shared" si="707"/>
        <v>20.3</v>
      </c>
      <c r="Z338" s="109">
        <f t="shared" si="707"/>
        <v>15.333333333333334</v>
      </c>
      <c r="AA338" s="109">
        <f t="shared" si="707"/>
        <v>2.5666666666666664</v>
      </c>
      <c r="AB338" s="109">
        <f t="shared" si="707"/>
        <v>20.033333333333331</v>
      </c>
      <c r="AC338" s="109">
        <f t="shared" si="707"/>
        <v>15.666666666666666</v>
      </c>
      <c r="AD338" s="109">
        <f t="shared" si="707"/>
        <v>2.6999999999999997</v>
      </c>
      <c r="AE338" s="109">
        <f t="shared" si="707"/>
        <v>19.600000000000001</v>
      </c>
      <c r="AF338" s="109">
        <f t="shared" si="707"/>
        <v>14.333333333333334</v>
      </c>
      <c r="AG338" s="109">
        <f t="shared" si="707"/>
        <v>3.3666666666666667</v>
      </c>
      <c r="AH338" s="109">
        <f t="shared" si="707"/>
        <v>19.900000000000002</v>
      </c>
      <c r="AI338" s="109">
        <f t="shared" si="707"/>
        <v>16.333333333333332</v>
      </c>
      <c r="AJ338" s="109">
        <f t="shared" si="707"/>
        <v>3</v>
      </c>
      <c r="AK338" s="109">
        <f t="shared" si="707"/>
        <v>37</v>
      </c>
      <c r="AL338" s="109">
        <f t="shared" si="707"/>
        <v>15</v>
      </c>
      <c r="AM338" s="109">
        <f t="shared" si="707"/>
        <v>2.7999999999999994</v>
      </c>
      <c r="AN338" s="109">
        <f t="shared" si="707"/>
        <v>11.42</v>
      </c>
      <c r="AO338" s="109">
        <f t="shared" si="707"/>
        <v>9.1300000000000008</v>
      </c>
      <c r="AP338" s="109">
        <f t="shared" si="707"/>
        <v>5.0633333333333335</v>
      </c>
      <c r="AQ338" s="109">
        <f t="shared" si="707"/>
        <v>5.2766666666666664</v>
      </c>
      <c r="AR338" s="109">
        <f t="shared" si="707"/>
        <v>13.026666666666666</v>
      </c>
      <c r="AS338" s="109">
        <f t="shared" si="707"/>
        <v>5.22</v>
      </c>
      <c r="AT338" s="109">
        <f t="shared" si="707"/>
        <v>6.43</v>
      </c>
      <c r="AU338" s="109">
        <f t="shared" si="707"/>
        <v>5.21</v>
      </c>
      <c r="AV338" s="109">
        <f t="shared" si="707"/>
        <v>6.7366666666666672</v>
      </c>
      <c r="AW338" s="109">
        <f t="shared" si="707"/>
        <v>11.493333333333332</v>
      </c>
      <c r="AX338" s="109">
        <f t="shared" si="707"/>
        <v>11.493333333333332</v>
      </c>
      <c r="AY338" s="109">
        <f t="shared" ref="AY338:BA338" si="708">AVERAGE(AY94,AY115,AY136)</f>
        <v>11.295000000000002</v>
      </c>
      <c r="AZ338" s="109">
        <f t="shared" si="708"/>
        <v>12.75</v>
      </c>
      <c r="BA338" s="109">
        <f t="shared" si="708"/>
        <v>12.380000000000003</v>
      </c>
      <c r="BB338" s="109"/>
      <c r="BC338" s="109"/>
      <c r="BD338" s="109"/>
      <c r="BE338" s="109">
        <f t="shared" ref="BE338:BG338" si="709">AVERAGE(BE94,BE115,BE136)</f>
        <v>8.36</v>
      </c>
      <c r="BF338" s="109">
        <f t="shared" si="709"/>
        <v>8.25</v>
      </c>
      <c r="BG338" s="109">
        <f t="shared" si="709"/>
        <v>14.13</v>
      </c>
      <c r="BH338" s="109">
        <f t="shared" ref="BH338:CC338" si="710">AVERAGE(BH94,BH115,BH136)</f>
        <v>8.25</v>
      </c>
      <c r="BI338" s="109">
        <f t="shared" si="710"/>
        <v>10.340000000000002</v>
      </c>
      <c r="BJ338" s="109">
        <f t="shared" si="710"/>
        <v>10.085000000000001</v>
      </c>
      <c r="BK338" s="109">
        <f t="shared" si="710"/>
        <v>14.229999999999999</v>
      </c>
      <c r="BL338" s="109">
        <f t="shared" si="710"/>
        <v>15.086666666666668</v>
      </c>
      <c r="BM338" s="109">
        <f t="shared" si="710"/>
        <v>14.76</v>
      </c>
      <c r="BN338" s="109">
        <f t="shared" si="710"/>
        <v>14.86</v>
      </c>
      <c r="BO338" s="109">
        <f t="shared" si="710"/>
        <v>15.35</v>
      </c>
      <c r="BP338" s="109">
        <f t="shared" si="710"/>
        <v>16.48</v>
      </c>
      <c r="BQ338" s="109">
        <f t="shared" si="710"/>
        <v>16.040000000000003</v>
      </c>
      <c r="BR338" s="109">
        <f t="shared" si="710"/>
        <v>15.780000000000001</v>
      </c>
      <c r="BS338" s="109">
        <f t="shared" si="710"/>
        <v>16.573333333333334</v>
      </c>
      <c r="BT338" s="109">
        <f t="shared" si="710"/>
        <v>16.453333333333333</v>
      </c>
      <c r="BU338" s="109">
        <f t="shared" si="710"/>
        <v>12.660000000000002</v>
      </c>
      <c r="BV338" s="109">
        <f t="shared" si="710"/>
        <v>14.885</v>
      </c>
      <c r="BW338" s="109">
        <f t="shared" si="710"/>
        <v>12.840000000000002</v>
      </c>
      <c r="BX338" s="109">
        <f t="shared" si="710"/>
        <v>3.72</v>
      </c>
      <c r="BY338" s="109">
        <f t="shared" si="710"/>
        <v>0.87000000000000011</v>
      </c>
      <c r="BZ338" s="109">
        <f t="shared" si="710"/>
        <v>1.17</v>
      </c>
      <c r="CA338" s="109">
        <f t="shared" si="710"/>
        <v>10.903333333333334</v>
      </c>
      <c r="CB338" s="109">
        <f t="shared" si="710"/>
        <v>11.486666666666666</v>
      </c>
      <c r="CC338" s="109">
        <f t="shared" si="710"/>
        <v>12</v>
      </c>
      <c r="CD338" s="109">
        <f t="shared" ref="CD338:CF338" si="711">AVERAGE(CD94,CD115,CD136)</f>
        <v>12.839999999999998</v>
      </c>
      <c r="CE338" s="109">
        <f t="shared" si="711"/>
        <v>14.684999999999997</v>
      </c>
      <c r="CF338" s="109">
        <f t="shared" si="711"/>
        <v>0.83</v>
      </c>
      <c r="CG338" s="109" t="e">
        <f t="shared" ref="CG338:DN338" si="712">AVERAGE(CG94,CG115,CG136)</f>
        <v>#DIV/0!</v>
      </c>
      <c r="CH338" s="109">
        <f t="shared" si="712"/>
        <v>68.823052840434428</v>
      </c>
      <c r="CI338" s="109" t="e">
        <f t="shared" si="712"/>
        <v>#DIV/0!</v>
      </c>
      <c r="CJ338" s="109">
        <f t="shared" si="712"/>
        <v>4.3966666666666656</v>
      </c>
      <c r="CK338" s="109">
        <f t="shared" si="712"/>
        <v>9.44</v>
      </c>
      <c r="CL338" s="109">
        <f t="shared" si="712"/>
        <v>1.84</v>
      </c>
      <c r="CM338" s="109">
        <f t="shared" si="712"/>
        <v>24.72666666666667</v>
      </c>
      <c r="CN338" s="109">
        <f t="shared" si="712"/>
        <v>25.33</v>
      </c>
      <c r="CO338" s="109">
        <f t="shared" si="712"/>
        <v>8.8699999999999992</v>
      </c>
      <c r="CP338" s="109">
        <f t="shared" si="712"/>
        <v>7.996666666666667</v>
      </c>
      <c r="CQ338" s="109">
        <f t="shared" si="712"/>
        <v>5.0200000000000005</v>
      </c>
      <c r="CR338" s="109">
        <f t="shared" si="712"/>
        <v>2.6999999999999997</v>
      </c>
      <c r="CS338" s="109">
        <f t="shared" si="712"/>
        <v>0.33666666666666667</v>
      </c>
      <c r="CT338" s="109">
        <f t="shared" si="712"/>
        <v>0.38999999999999996</v>
      </c>
      <c r="CU338" s="109">
        <f t="shared" si="712"/>
        <v>0.69</v>
      </c>
      <c r="CV338" s="109">
        <f t="shared" si="712"/>
        <v>0.29333333333333328</v>
      </c>
      <c r="CW338" s="109">
        <f t="shared" si="712"/>
        <v>0.66999999999999993</v>
      </c>
      <c r="CX338" s="109">
        <f t="shared" si="712"/>
        <v>0.63500000000000001</v>
      </c>
      <c r="CY338" s="109">
        <f t="shared" si="712"/>
        <v>1.17</v>
      </c>
      <c r="CZ338" s="109">
        <f t="shared" si="712"/>
        <v>1.8468461538461536</v>
      </c>
      <c r="DA338" s="109">
        <f t="shared" si="712"/>
        <v>1.7649999999999999</v>
      </c>
      <c r="DB338" s="109">
        <f t="shared" si="712"/>
        <v>27.095238095238091</v>
      </c>
      <c r="DC338" s="109">
        <f t="shared" si="712"/>
        <v>1.6757142857142859</v>
      </c>
      <c r="DD338" s="109">
        <f t="shared" si="712"/>
        <v>10.290476190476193</v>
      </c>
      <c r="DE338" s="109">
        <f t="shared" si="712"/>
        <v>2.54</v>
      </c>
      <c r="DF338" s="109">
        <f t="shared" si="712"/>
        <v>10.4</v>
      </c>
      <c r="DG338" s="109">
        <f t="shared" si="712"/>
        <v>5.6858971616438652</v>
      </c>
      <c r="DH338" s="109">
        <f t="shared" si="712"/>
        <v>6.9583896282395683</v>
      </c>
      <c r="DI338" s="109">
        <f t="shared" si="712"/>
        <v>28.88</v>
      </c>
      <c r="DJ338" s="109">
        <f t="shared" si="712"/>
        <v>6.9000000000000012</v>
      </c>
      <c r="DK338" s="109">
        <f t="shared" si="712"/>
        <v>12</v>
      </c>
      <c r="DL338" s="109">
        <f t="shared" si="712"/>
        <v>2.38</v>
      </c>
      <c r="DM338" s="109">
        <f t="shared" si="712"/>
        <v>11.556666666666667</v>
      </c>
      <c r="DN338" s="109">
        <f t="shared" si="712"/>
        <v>68.89</v>
      </c>
    </row>
    <row r="339" spans="1:118">
      <c r="A339" t="s">
        <v>224</v>
      </c>
      <c r="C339" s="127">
        <f t="shared" si="586"/>
        <v>115.4</v>
      </c>
      <c r="D339" s="113">
        <f t="shared" si="586"/>
        <v>2.3039999999999998</v>
      </c>
      <c r="E339" s="67">
        <v>2016</v>
      </c>
      <c r="F339" s="79"/>
      <c r="G339" s="79"/>
      <c r="H339" s="79"/>
      <c r="I339" s="79">
        <v>23</v>
      </c>
      <c r="J339" s="79">
        <v>22.8</v>
      </c>
      <c r="K339" s="79">
        <v>21</v>
      </c>
      <c r="L339" s="79">
        <v>23.9</v>
      </c>
      <c r="M339" s="79">
        <v>23.1</v>
      </c>
      <c r="N339" s="79">
        <v>35</v>
      </c>
      <c r="O339" s="79">
        <v>28.5</v>
      </c>
      <c r="P339" s="79">
        <v>0</v>
      </c>
      <c r="Q339" s="79">
        <v>0</v>
      </c>
      <c r="R339" s="79"/>
      <c r="S339" s="79">
        <v>29.3</v>
      </c>
      <c r="T339" s="79">
        <v>0</v>
      </c>
      <c r="U339" s="79">
        <v>0</v>
      </c>
      <c r="V339" s="79">
        <v>34</v>
      </c>
      <c r="W339" s="79">
        <v>0</v>
      </c>
      <c r="X339" s="79">
        <v>0</v>
      </c>
      <c r="Y339" s="79">
        <v>21.3</v>
      </c>
      <c r="Z339" s="79"/>
      <c r="AA339" s="79"/>
      <c r="AB339" s="79">
        <v>21.1</v>
      </c>
      <c r="AC339" s="79"/>
      <c r="AD339" s="79"/>
      <c r="AE339" s="79">
        <v>18.2</v>
      </c>
      <c r="AF339" s="79"/>
      <c r="AG339" s="79"/>
      <c r="AH339" s="79">
        <v>20.6</v>
      </c>
      <c r="AI339" s="79"/>
      <c r="AJ339" s="79"/>
      <c r="AK339" s="79">
        <v>44.6</v>
      </c>
      <c r="AL339" s="79"/>
      <c r="AM339" s="79"/>
      <c r="AN339" s="79">
        <v>8.9700000000000006</v>
      </c>
      <c r="AO339" s="79">
        <v>6.66</v>
      </c>
      <c r="AP339" s="79">
        <v>5.35</v>
      </c>
      <c r="AQ339" s="79">
        <v>5.41</v>
      </c>
      <c r="AR339" s="79">
        <v>14.8</v>
      </c>
      <c r="AS339" s="79">
        <v>5.45</v>
      </c>
      <c r="AT339" s="79">
        <v>7.72</v>
      </c>
      <c r="AU339" s="79">
        <v>5.51</v>
      </c>
      <c r="AV339" s="79">
        <v>7.53</v>
      </c>
      <c r="AW339" s="79">
        <v>11.1</v>
      </c>
      <c r="AX339" s="79">
        <v>11.1</v>
      </c>
      <c r="AY339" s="80">
        <v>12.6</v>
      </c>
      <c r="AZ339" s="79">
        <v>17</v>
      </c>
      <c r="BA339" s="80">
        <v>13.5</v>
      </c>
      <c r="BB339" s="80">
        <v>18.100000000000001</v>
      </c>
      <c r="BC339" s="80">
        <v>11.9</v>
      </c>
      <c r="BD339" s="80">
        <v>18.239999999999998</v>
      </c>
      <c r="BE339" s="80">
        <v>8.33</v>
      </c>
      <c r="BF339" s="80">
        <v>8.3000000000000007</v>
      </c>
      <c r="BG339" s="80">
        <v>17.5</v>
      </c>
      <c r="BH339" s="79"/>
      <c r="BI339" s="79">
        <v>9.9</v>
      </c>
      <c r="BJ339" s="79">
        <v>12.2</v>
      </c>
      <c r="BK339" s="79">
        <v>14.6</v>
      </c>
      <c r="BL339" s="79">
        <v>16</v>
      </c>
      <c r="BM339" s="79">
        <v>16.8</v>
      </c>
      <c r="BN339" s="79">
        <v>16.600000000000001</v>
      </c>
      <c r="BO339" s="79">
        <v>15.3</v>
      </c>
      <c r="BP339" s="79">
        <v>15</v>
      </c>
      <c r="BQ339" s="79">
        <v>15.1</v>
      </c>
      <c r="BR339" s="79">
        <v>16.899999999999999</v>
      </c>
      <c r="BS339" s="79">
        <v>17</v>
      </c>
      <c r="BT339" s="79">
        <v>17.600000000000001</v>
      </c>
      <c r="BU339" s="79">
        <v>13.4</v>
      </c>
      <c r="BV339" s="79">
        <v>16.78</v>
      </c>
      <c r="BW339" s="79">
        <v>13</v>
      </c>
      <c r="BX339" s="79">
        <v>4.67</v>
      </c>
      <c r="BY339" s="79">
        <v>0.89</v>
      </c>
      <c r="BZ339" s="79">
        <v>1</v>
      </c>
      <c r="CA339" s="79">
        <v>12.25</v>
      </c>
      <c r="CB339" s="79">
        <v>12.67</v>
      </c>
      <c r="CC339" s="79">
        <v>13.69</v>
      </c>
      <c r="CD339" s="80">
        <v>14</v>
      </c>
      <c r="CE339" s="79">
        <v>13.92</v>
      </c>
      <c r="CF339" s="80">
        <v>0.93</v>
      </c>
      <c r="CG339" s="79"/>
      <c r="CH339" s="79"/>
      <c r="CI339" s="79"/>
      <c r="CJ339" s="79">
        <v>2.0499999999999998</v>
      </c>
      <c r="CK339" s="79">
        <v>12.5</v>
      </c>
      <c r="CL339" s="79"/>
      <c r="CM339" s="80">
        <v>23.96</v>
      </c>
      <c r="CN339" s="79"/>
      <c r="CO339" s="79"/>
      <c r="CP339" s="79">
        <v>9.48</v>
      </c>
      <c r="CQ339" s="79"/>
      <c r="CR339" s="79"/>
      <c r="CS339" s="79"/>
      <c r="CT339" s="79"/>
      <c r="CU339" s="79"/>
      <c r="CV339" s="79"/>
      <c r="CW339" s="79"/>
      <c r="CX339" s="79"/>
      <c r="CY339" s="79"/>
      <c r="CZ339" s="79"/>
      <c r="DA339" s="79"/>
      <c r="DB339" s="79"/>
      <c r="DC339" s="79"/>
      <c r="DD339" s="79"/>
      <c r="DE339" s="79"/>
      <c r="DF339" s="79"/>
      <c r="DG339" s="79"/>
      <c r="DH339" s="79"/>
      <c r="DI339" s="79"/>
      <c r="DJ339" s="79"/>
      <c r="DK339" s="79"/>
      <c r="DL339" s="79"/>
      <c r="DM339" s="79">
        <v>8.6300000000000008</v>
      </c>
      <c r="DN339" s="79">
        <v>52.06</v>
      </c>
    </row>
    <row r="340" spans="1:118">
      <c r="D340" s="126"/>
      <c r="AY340" s="80"/>
      <c r="BA340" s="80"/>
      <c r="BB340" s="80"/>
      <c r="BC340" s="80"/>
      <c r="BD340" s="80"/>
      <c r="BE340" s="80"/>
      <c r="BF340" s="80"/>
      <c r="BG340" s="80"/>
      <c r="CD340" s="80"/>
      <c r="CF340" s="80"/>
      <c r="CM340" s="80"/>
    </row>
    <row r="341" spans="1:118">
      <c r="D341" s="126"/>
      <c r="G341" s="128" t="s">
        <v>255</v>
      </c>
      <c r="H341" s="83" t="s">
        <v>217</v>
      </c>
      <c r="I341" s="113">
        <f>INDEX(LINEST(I318:I339, $C$226:$E$247, TRUE, TRUE), 1, 4)</f>
        <v>1007.3153037595889</v>
      </c>
      <c r="J341" s="113">
        <f t="shared" ref="J341" si="713">INDEX(LINEST(J318:J339, $C$226:$E$247, TRUE, TRUE), 1, 4)</f>
        <v>969.70238049401826</v>
      </c>
      <c r="K341" s="113"/>
      <c r="L341" s="113">
        <f t="shared" ref="L341:M341" si="714">INDEX(LINEST(L318:L339, $C$226:$E$247, TRUE, TRUE), 1, 4)</f>
        <v>961.86161634226823</v>
      </c>
      <c r="M341" s="113">
        <f t="shared" si="714"/>
        <v>947.32991410322961</v>
      </c>
      <c r="N341" s="113"/>
      <c r="O341" s="113">
        <f t="shared" ref="O341:P341" si="715">INDEX(LINEST(O318:O339, $C$226:$E$247, TRUE, TRUE), 1, 4)</f>
        <v>756.92411676974189</v>
      </c>
      <c r="P341" s="113">
        <f t="shared" si="715"/>
        <v>-502.43941542012294</v>
      </c>
      <c r="Q341" s="113"/>
      <c r="R341" s="113"/>
      <c r="S341" s="113">
        <f t="shared" ref="S341:T341" si="716">INDEX(LINEST(S318:S339, $C$226:$E$247, TRUE, TRUE), 1, 4)</f>
        <v>771.2704805801759</v>
      </c>
      <c r="T341" s="113">
        <f t="shared" si="716"/>
        <v>-293.71998961652861</v>
      </c>
      <c r="U341" s="113"/>
      <c r="V341" s="113">
        <f t="shared" ref="V341:W341" si="717">INDEX(LINEST(V318:V339, $C$226:$E$247, TRUE, TRUE), 1, 4)</f>
        <v>970.19543689460068</v>
      </c>
      <c r="W341" s="113">
        <f t="shared" si="717"/>
        <v>-1492.3002786539428</v>
      </c>
      <c r="X341" s="113"/>
      <c r="Y341" s="113">
        <f t="shared" ref="Y341" si="718">INDEX(LINEST(Y318:Y339, $C$226:$E$247, TRUE, TRUE), 1, 4)</f>
        <v>685.01332901816909</v>
      </c>
      <c r="Z341" s="113"/>
      <c r="AA341" s="113"/>
      <c r="AB341" s="113">
        <f t="shared" ref="AB341" si="719">INDEX(LINEST(AB318:AB339, $C$226:$E$247, TRUE, TRUE), 1, 4)</f>
        <v>526.12641626091875</v>
      </c>
      <c r="AC341" s="113"/>
      <c r="AD341" s="113"/>
      <c r="AE341" s="113">
        <f t="shared" ref="AE341" si="720">INDEX(LINEST(AE318:AE339, $C$226:$E$247, TRUE, TRUE), 1, 4)</f>
        <v>713.58847325110969</v>
      </c>
      <c r="AF341" s="113"/>
      <c r="AG341" s="113"/>
      <c r="AH341" s="113">
        <f t="shared" ref="AH341" si="721">INDEX(LINEST(AH318:AH339, $C$226:$E$247, TRUE, TRUE), 1, 4)</f>
        <v>788.18837198373592</v>
      </c>
      <c r="AI341" s="113"/>
      <c r="AJ341" s="113"/>
      <c r="AK341" s="113">
        <f t="shared" ref="AK341" si="722">INDEX(LINEST(AK318:AK339, $C$226:$E$247, TRUE, TRUE), 1, 4)</f>
        <v>-164.89161426060249</v>
      </c>
      <c r="AL341" s="113"/>
      <c r="AM341" s="113"/>
      <c r="AN341" s="113">
        <f t="shared" ref="AN341:BA341" si="723">INDEX(LINEST(AN318:AN339, $C$226:$E$247, TRUE, TRUE), 1, 4)</f>
        <v>192.66816479716789</v>
      </c>
      <c r="AO341" s="113">
        <f t="shared" si="723"/>
        <v>-253.54814119803777</v>
      </c>
      <c r="AP341" s="113">
        <f t="shared" si="723"/>
        <v>-85.83546296259334</v>
      </c>
      <c r="AQ341" s="113">
        <f t="shared" si="723"/>
        <v>-21.03567876473867</v>
      </c>
      <c r="AR341" s="113">
        <f t="shared" si="723"/>
        <v>811.90125640308906</v>
      </c>
      <c r="AS341" s="113">
        <f t="shared" si="723"/>
        <v>-19.826954942194622</v>
      </c>
      <c r="AT341" s="113">
        <f t="shared" si="723"/>
        <v>351.76039708707498</v>
      </c>
      <c r="AU341" s="113">
        <f t="shared" si="723"/>
        <v>-36.290127434299166</v>
      </c>
      <c r="AV341" s="113">
        <f t="shared" si="723"/>
        <v>154.40366463208056</v>
      </c>
      <c r="AW341" s="113">
        <f t="shared" si="723"/>
        <v>297.71491040560562</v>
      </c>
      <c r="AX341" s="113">
        <f t="shared" si="723"/>
        <v>652.81240997341683</v>
      </c>
      <c r="AY341" s="113">
        <f t="shared" si="723"/>
        <v>320.18847621005699</v>
      </c>
      <c r="AZ341" s="113">
        <f t="shared" si="723"/>
        <v>579.53471002086576</v>
      </c>
      <c r="BA341" s="113">
        <f t="shared" si="723"/>
        <v>-351.71111714533981</v>
      </c>
      <c r="BB341" s="113"/>
      <c r="BC341" s="113"/>
      <c r="BD341" s="113"/>
      <c r="BE341" s="113">
        <f t="shared" ref="BE341:BG341" si="724">INDEX(LINEST(BE318:BE339, $C$226:$E$247, TRUE, TRUE), 1, 4)</f>
        <v>425.90056614498263</v>
      </c>
      <c r="BF341" s="113">
        <f t="shared" si="724"/>
        <v>222.8266248284842</v>
      </c>
      <c r="BG341" s="113">
        <f t="shared" si="724"/>
        <v>512.05319583719711</v>
      </c>
      <c r="BH341" s="113"/>
      <c r="BI341" s="113">
        <f t="shared" ref="BI341:CF341" si="725">INDEX(LINEST(BI318:BI339, $C$226:$E$247, TRUE, TRUE), 1, 4)</f>
        <v>148.0124865876486</v>
      </c>
      <c r="BJ341" s="113">
        <f t="shared" si="725"/>
        <v>348.53091253442926</v>
      </c>
      <c r="BK341" s="113">
        <f t="shared" si="725"/>
        <v>205.5458410618898</v>
      </c>
      <c r="BL341" s="113">
        <f t="shared" si="725"/>
        <v>150.05642431206314</v>
      </c>
      <c r="BM341" s="113">
        <f t="shared" si="725"/>
        <v>-138.39882787416212</v>
      </c>
      <c r="BN341" s="113">
        <f t="shared" si="725"/>
        <v>21.793158558504722</v>
      </c>
      <c r="BO341" s="113">
        <f t="shared" si="725"/>
        <v>2.003288343345544</v>
      </c>
      <c r="BP341" s="113">
        <f t="shared" si="725"/>
        <v>-112.81762587013705</v>
      </c>
      <c r="BQ341" s="113">
        <f t="shared" si="725"/>
        <v>-851.35727492267858</v>
      </c>
      <c r="BR341" s="113">
        <f t="shared" si="725"/>
        <v>-427.53984284765244</v>
      </c>
      <c r="BS341" s="113">
        <f t="shared" si="725"/>
        <v>-417.92511296160427</v>
      </c>
      <c r="BT341" s="113">
        <f t="shared" si="725"/>
        <v>-492.15944482741787</v>
      </c>
      <c r="BU341" s="113">
        <f t="shared" si="725"/>
        <v>216.68414467072492</v>
      </c>
      <c r="BV341" s="113">
        <f t="shared" si="725"/>
        <v>831.06940037303491</v>
      </c>
      <c r="BW341" s="113">
        <f t="shared" si="725"/>
        <v>136.0227321858809</v>
      </c>
      <c r="BX341" s="113">
        <f t="shared" si="725"/>
        <v>49.684316820038326</v>
      </c>
      <c r="BY341" s="113">
        <f t="shared" si="725"/>
        <v>13.205660045140707</v>
      </c>
      <c r="BZ341" s="113">
        <f t="shared" si="725"/>
        <v>7.5920788106242796</v>
      </c>
      <c r="CA341" s="113">
        <f t="shared" si="725"/>
        <v>256.63111126298634</v>
      </c>
      <c r="CB341" s="113">
        <f t="shared" si="725"/>
        <v>373.43692852973288</v>
      </c>
      <c r="CC341" s="113">
        <f t="shared" si="725"/>
        <v>537.0478345519133</v>
      </c>
      <c r="CD341" s="113">
        <f t="shared" si="725"/>
        <v>544.98792176661277</v>
      </c>
      <c r="CE341" s="113">
        <f t="shared" si="725"/>
        <v>456.61691597484185</v>
      </c>
      <c r="CF341" s="113">
        <f t="shared" si="725"/>
        <v>6.3226036250431195</v>
      </c>
      <c r="CG341" s="113"/>
      <c r="CH341" s="113"/>
      <c r="CI341" s="113"/>
      <c r="CJ341" s="113">
        <f t="shared" ref="CJ341:CK341" si="726">INDEX(LINEST(CJ318:CJ339, $C$226:$E$247, TRUE, TRUE), 1, 4)</f>
        <v>-69.117016619372734</v>
      </c>
      <c r="CK341" s="113">
        <f t="shared" si="726"/>
        <v>1196.5431309293467</v>
      </c>
      <c r="CL341" s="113"/>
      <c r="CM341" s="113">
        <f t="shared" ref="CM341" si="727">INDEX(LINEST(CM318:CM339, $C$226:$E$247, TRUE, TRUE), 1, 4)</f>
        <v>-241.42723297368408</v>
      </c>
      <c r="CN341" s="113"/>
      <c r="CO341" s="113"/>
      <c r="CP341" s="113">
        <f t="shared" ref="CP341" si="728">INDEX(LINEST(CP318:CP339, $C$226:$E$247, TRUE, TRUE), 1, 4)</f>
        <v>271.34779892609265</v>
      </c>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f t="shared" ref="DM341:DN341" si="729">INDEX(LINEST(DM318:DM339, $C$226:$E$247, TRUE, TRUE), 1, 4)</f>
        <v>205.02648600415657</v>
      </c>
      <c r="DN341" s="113">
        <f t="shared" si="729"/>
        <v>-5271.2554946061082</v>
      </c>
    </row>
    <row r="342" spans="1:118">
      <c r="D342" s="126"/>
      <c r="G342" s="83"/>
      <c r="H342" s="83" t="s">
        <v>218</v>
      </c>
      <c r="I342" s="113">
        <f>INDEX(LINEST(I318:I339, $C$226:$E$247, TRUE, TRUE), 1, 3)</f>
        <v>0.30460895437609598</v>
      </c>
      <c r="J342" s="113">
        <f t="shared" ref="J342" si="730">INDEX(LINEST(J318:J339, $C$226:$E$247, TRUE, TRUE), 1, 3)</f>
        <v>0.29512664003001676</v>
      </c>
      <c r="K342" s="113"/>
      <c r="L342" s="113">
        <f t="shared" ref="L342:M342" si="731">INDEX(LINEST(L318:L339, $C$226:$E$247, TRUE, TRUE), 1, 3)</f>
        <v>0.29761666029279726</v>
      </c>
      <c r="M342" s="113">
        <f t="shared" si="731"/>
        <v>0.29933522087711062</v>
      </c>
      <c r="N342" s="113"/>
      <c r="O342" s="113">
        <f t="shared" ref="O342:P342" si="732">INDEX(LINEST(O318:O339, $C$226:$E$247, TRUE, TRUE), 1, 3)</f>
        <v>0.27435488980599548</v>
      </c>
      <c r="P342" s="113">
        <f t="shared" si="732"/>
        <v>-0.29546417803359065</v>
      </c>
      <c r="Q342" s="113"/>
      <c r="R342" s="113"/>
      <c r="S342" s="113">
        <f t="shared" ref="S342:T342" si="733">INDEX(LINEST(S318:S339, $C$226:$E$247, TRUE, TRUE), 1, 3)</f>
        <v>0.26435149057250251</v>
      </c>
      <c r="T342" s="113">
        <f t="shared" si="733"/>
        <v>-0.26743355837160354</v>
      </c>
      <c r="U342" s="113"/>
      <c r="V342" s="113">
        <f t="shared" ref="V342:W342" si="734">INDEX(LINEST(V318:V339, $C$226:$E$247, TRUE, TRUE), 1, 3)</f>
        <v>0.41737857337471707</v>
      </c>
      <c r="W342" s="113">
        <f t="shared" si="734"/>
        <v>-0.47016107304968224</v>
      </c>
      <c r="X342" s="113"/>
      <c r="Y342" s="113">
        <f t="shared" ref="Y342" si="735">INDEX(LINEST(Y318:Y339, $C$226:$E$247, TRUE, TRUE), 1, 3)</f>
        <v>0.2256531936665499</v>
      </c>
      <c r="Z342" s="113"/>
      <c r="AA342" s="113"/>
      <c r="AB342" s="113">
        <f t="shared" ref="AB342" si="736">INDEX(LINEST(AB318:AB339, $C$226:$E$247, TRUE, TRUE), 1, 3)</f>
        <v>0.2042313544529972</v>
      </c>
      <c r="AC342" s="113"/>
      <c r="AD342" s="113"/>
      <c r="AE342" s="113">
        <f t="shared" ref="AE342" si="737">INDEX(LINEST(AE318:AE339, $C$226:$E$247, TRUE, TRUE), 1, 3)</f>
        <v>0.20549752929559301</v>
      </c>
      <c r="AF342" s="113"/>
      <c r="AG342" s="113"/>
      <c r="AH342" s="113">
        <f t="shared" ref="AH342" si="738">INDEX(LINEST(AH318:AH339, $C$226:$E$247, TRUE, TRUE), 1, 3)</f>
        <v>0.24306891538689848</v>
      </c>
      <c r="AI342" s="113"/>
      <c r="AJ342" s="113"/>
      <c r="AK342" s="113">
        <f t="shared" ref="AK342" si="739">INDEX(LINEST(AK318:AK339, $C$226:$E$247, TRUE, TRUE), 1, 3)</f>
        <v>0.3996635586141829</v>
      </c>
      <c r="AL342" s="113"/>
      <c r="AM342" s="113"/>
      <c r="AN342" s="113">
        <f t="shared" ref="AN342:BA342" si="740">INDEX(LINEST(AN318:AN339, $C$226:$E$247, TRUE, TRUE), 1, 3)</f>
        <v>8.3622201065106858E-2</v>
      </c>
      <c r="AO342" s="113">
        <f t="shared" si="740"/>
        <v>-1.5672510889548186E-2</v>
      </c>
      <c r="AP342" s="113">
        <f t="shared" si="740"/>
        <v>1.8160901836558926E-2</v>
      </c>
      <c r="AQ342" s="113">
        <f t="shared" si="740"/>
        <v>2.8493324596979334E-2</v>
      </c>
      <c r="AR342" s="113">
        <f t="shared" si="740"/>
        <v>0.28949986646213655</v>
      </c>
      <c r="AS342" s="113">
        <f t="shared" si="740"/>
        <v>2.845147384810107E-2</v>
      </c>
      <c r="AT342" s="113">
        <f t="shared" si="740"/>
        <v>0.10881468200992642</v>
      </c>
      <c r="AU342" s="113">
        <f t="shared" si="740"/>
        <v>2.6233258246889803E-2</v>
      </c>
      <c r="AV342" s="113">
        <f t="shared" si="740"/>
        <v>7.5385557865877556E-2</v>
      </c>
      <c r="AW342" s="113">
        <f t="shared" si="740"/>
        <v>0.12368684006938437</v>
      </c>
      <c r="AX342" s="113">
        <f t="shared" si="740"/>
        <v>0.19294954384937146</v>
      </c>
      <c r="AY342" s="113">
        <f t="shared" si="740"/>
        <v>0.14492709903785214</v>
      </c>
      <c r="AZ342" s="113">
        <f t="shared" si="740"/>
        <v>0.24238002989450738</v>
      </c>
      <c r="BA342" s="113">
        <f t="shared" si="740"/>
        <v>5.5082219148574101E-3</v>
      </c>
      <c r="BB342" s="113"/>
      <c r="BC342" s="113"/>
      <c r="BD342" s="113"/>
      <c r="BE342" s="113">
        <f t="shared" ref="BE342:BG342" si="741">INDEX(LINEST(BE318:BE339, $C$226:$E$247, TRUE, TRUE), 1, 3)</f>
        <v>0.12312343824172729</v>
      </c>
      <c r="BF342" s="113">
        <f t="shared" si="741"/>
        <v>9.1716762032340513E-2</v>
      </c>
      <c r="BG342" s="113">
        <f t="shared" si="741"/>
        <v>0.19075457594506554</v>
      </c>
      <c r="BH342" s="113"/>
      <c r="BI342" s="113">
        <f t="shared" ref="BI342:CF342" si="742">INDEX(LINEST(BI318:BI339, $C$226:$E$247, TRUE, TRUE), 1, 3)</f>
        <v>9.4191129706728119E-2</v>
      </c>
      <c r="BJ342" s="113">
        <f t="shared" si="742"/>
        <v>0.15756086547556736</v>
      </c>
      <c r="BK342" s="113">
        <f t="shared" si="742"/>
        <v>0.1506085993081831</v>
      </c>
      <c r="BL342" s="113">
        <f t="shared" si="742"/>
        <v>0.15470160510101255</v>
      </c>
      <c r="BM342" s="113">
        <f t="shared" si="742"/>
        <v>0.11067323640080395</v>
      </c>
      <c r="BN342" s="113">
        <f t="shared" si="742"/>
        <v>0.1346063917591383</v>
      </c>
      <c r="BO342" s="113">
        <f t="shared" si="742"/>
        <v>9.9004101560588004E-2</v>
      </c>
      <c r="BP342" s="113">
        <f t="shared" si="742"/>
        <v>8.6873709032601262E-2</v>
      </c>
      <c r="BQ342" s="113">
        <f t="shared" si="742"/>
        <v>-3.0259887058394577E-2</v>
      </c>
      <c r="BR342" s="113">
        <f t="shared" si="742"/>
        <v>6.4293830208997899E-2</v>
      </c>
      <c r="BS342" s="113">
        <f t="shared" si="742"/>
        <v>6.3260149276657143E-2</v>
      </c>
      <c r="BT342" s="113">
        <f t="shared" si="742"/>
        <v>5.939907796596023E-2</v>
      </c>
      <c r="BU342" s="113">
        <f t="shared" si="742"/>
        <v>0.1183090808881291</v>
      </c>
      <c r="BV342" s="113">
        <f t="shared" si="742"/>
        <v>0.23133669831306139</v>
      </c>
      <c r="BW342" s="113">
        <f t="shared" si="742"/>
        <v>9.831624166304638E-2</v>
      </c>
      <c r="BX342" s="113">
        <f t="shared" si="742"/>
        <v>3.5882841705096799E-2</v>
      </c>
      <c r="BY342" s="113">
        <f t="shared" si="742"/>
        <v>8.7428237817347553E-3</v>
      </c>
      <c r="BZ342" s="113">
        <f t="shared" si="742"/>
        <v>7.9922478020535738E-3</v>
      </c>
      <c r="CA342" s="113">
        <f t="shared" si="742"/>
        <v>0.12387972201371913</v>
      </c>
      <c r="CB342" s="113">
        <f t="shared" si="742"/>
        <v>0.13202030219676281</v>
      </c>
      <c r="CC342" s="113">
        <f t="shared" si="742"/>
        <v>0.17619377052725188</v>
      </c>
      <c r="CD342" s="113">
        <f t="shared" si="742"/>
        <v>0.17209956297869292</v>
      </c>
      <c r="CE342" s="113">
        <f t="shared" si="742"/>
        <v>9.0411760551278503E-2</v>
      </c>
      <c r="CF342" s="113">
        <f t="shared" si="742"/>
        <v>9.986315011239949E-3</v>
      </c>
      <c r="CG342" s="113"/>
      <c r="CH342" s="113"/>
      <c r="CI342" s="113"/>
      <c r="CJ342" s="113">
        <f t="shared" ref="CJ342:CK342" si="743">INDEX(LINEST(CJ318:CJ339, $C$226:$E$247, TRUE, TRUE), 1, 3)</f>
        <v>-2.8955368921694546E-2</v>
      </c>
      <c r="CK342" s="113">
        <f t="shared" si="743"/>
        <v>0.28634450586872073</v>
      </c>
      <c r="CL342" s="113"/>
      <c r="CM342" s="113">
        <f t="shared" ref="CM342" si="744">INDEX(LINEST(CM318:CM339, $C$226:$E$247, TRUE, TRUE), 1, 3)</f>
        <v>8.4802203105668411E-2</v>
      </c>
      <c r="CN342" s="113"/>
      <c r="CO342" s="113"/>
      <c r="CP342" s="113">
        <f t="shared" ref="CP342" si="745">INDEX(LINEST(CP318:CP339, $C$226:$E$247, TRUE, TRUE), 1, 3)</f>
        <v>0.11038491135423843</v>
      </c>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f t="shared" ref="DM342:DN342" si="746">INDEX(LINEST(DM318:DM339, $C$226:$E$247, TRUE, TRUE), 1, 3)</f>
        <v>4.9247294016788658E-2</v>
      </c>
      <c r="DN342" s="113">
        <f t="shared" si="746"/>
        <v>-0.66746711475942577</v>
      </c>
    </row>
    <row r="343" spans="1:118">
      <c r="D343" s="126"/>
      <c r="G343" s="83"/>
      <c r="H343" s="83" t="s">
        <v>219</v>
      </c>
      <c r="I343" s="113">
        <f>INDEX(LINEST(I318:I339, $C$226:$E$247, TRUE, TRUE), 1, 2)</f>
        <v>0.89678243932362478</v>
      </c>
      <c r="J343" s="113">
        <f t="shared" ref="J343" si="747">INDEX(LINEST(J318:J339, $C$226:$E$247, TRUE, TRUE), 1, 2)</f>
        <v>0.77682589348407538</v>
      </c>
      <c r="K343" s="113"/>
      <c r="L343" s="113">
        <f t="shared" ref="L343:M343" si="748">INDEX(LINEST(L318:L339, $C$226:$E$247, TRUE, TRUE), 1, 2)</f>
        <v>0.94954695909339348</v>
      </c>
      <c r="M343" s="113">
        <f t="shared" si="748"/>
        <v>0.82844829942828979</v>
      </c>
      <c r="N343" s="113"/>
      <c r="O343" s="113">
        <f t="shared" ref="O343:P343" si="749">INDEX(LINEST(O318:O339, $C$226:$E$247, TRUE, TRUE), 1, 2)</f>
        <v>0.80910279435808874</v>
      </c>
      <c r="P343" s="113">
        <f t="shared" si="749"/>
        <v>6.2503067838137154</v>
      </c>
      <c r="Q343" s="113"/>
      <c r="R343" s="113"/>
      <c r="S343" s="113">
        <f t="shared" ref="S343:T343" si="750">INDEX(LINEST(S318:S339, $C$226:$E$247, TRUE, TRUE), 1, 2)</f>
        <v>0.89455770320394534</v>
      </c>
      <c r="T343" s="113">
        <f t="shared" si="750"/>
        <v>6.7668140131271466</v>
      </c>
      <c r="U343" s="113"/>
      <c r="V343" s="113">
        <f t="shared" ref="V343:W343" si="751">INDEX(LINEST(V318:V339, $C$226:$E$247, TRUE, TRUE), 1, 2)</f>
        <v>-0.67310893554362572</v>
      </c>
      <c r="W343" s="113">
        <f t="shared" si="751"/>
        <v>9.254729843709427</v>
      </c>
      <c r="X343" s="113"/>
      <c r="Y343" s="113">
        <f t="shared" ref="Y343" si="752">INDEX(LINEST(Y318:Y339, $C$226:$E$247, TRUE, TRUE), 1, 2)</f>
        <v>0.76653101695180981</v>
      </c>
      <c r="Z343" s="113"/>
      <c r="AA343" s="113"/>
      <c r="AB343" s="113">
        <f t="shared" ref="AB343" si="753">INDEX(LINEST(AB318:AB339, $C$226:$E$247, TRUE, TRUE), 1, 2)</f>
        <v>0.66055585134065398</v>
      </c>
      <c r="AC343" s="113"/>
      <c r="AD343" s="113"/>
      <c r="AE343" s="113">
        <f t="shared" ref="AE343" si="754">INDEX(LINEST(AE318:AE339, $C$226:$E$247, TRUE, TRUE), 1, 2)</f>
        <v>1.3553340361064876</v>
      </c>
      <c r="AF343" s="113"/>
      <c r="AG343" s="113"/>
      <c r="AH343" s="113">
        <f t="shared" ref="AH343" si="755">INDEX(LINEST(AH318:AH339, $C$226:$E$247, TRUE, TRUE), 1, 2)</f>
        <v>0.77663268741155733</v>
      </c>
      <c r="AI343" s="113"/>
      <c r="AJ343" s="113"/>
      <c r="AK343" s="113">
        <f t="shared" ref="AK343" si="756">INDEX(LINEST(AK318:AK339, $C$226:$E$247, TRUE, TRUE), 1, 2)</f>
        <v>0.22684154834692591</v>
      </c>
      <c r="AL343" s="113"/>
      <c r="AM343" s="113"/>
      <c r="AN343" s="113">
        <f t="shared" ref="AN343:BA343" si="757">INDEX(LINEST(AN318:AN339, $C$226:$E$247, TRUE, TRUE), 1, 2)</f>
        <v>0.21139741401556519</v>
      </c>
      <c r="AO343" s="113">
        <f t="shared" si="757"/>
        <v>0.32349657840669771</v>
      </c>
      <c r="AP343" s="113">
        <f t="shared" si="757"/>
        <v>0.20528929758881856</v>
      </c>
      <c r="AQ343" s="113">
        <f t="shared" si="757"/>
        <v>0.21046037476927179</v>
      </c>
      <c r="AR343" s="113">
        <f t="shared" si="757"/>
        <v>-0.70184757171869572</v>
      </c>
      <c r="AS343" s="113">
        <f t="shared" si="757"/>
        <v>0.15325856362592172</v>
      </c>
      <c r="AT343" s="113">
        <f t="shared" si="757"/>
        <v>-0.13153937939650015</v>
      </c>
      <c r="AU343" s="113">
        <f t="shared" si="757"/>
        <v>0.13958247624595704</v>
      </c>
      <c r="AV343" s="113">
        <f t="shared" si="757"/>
        <v>1.1526085872828679E-2</v>
      </c>
      <c r="AW343" s="113">
        <f t="shared" si="757"/>
        <v>0.56241349747310054</v>
      </c>
      <c r="AX343" s="113">
        <f t="shared" si="757"/>
        <v>-0.57495543997026599</v>
      </c>
      <c r="AY343" s="113">
        <f t="shared" si="757"/>
        <v>7.1746177612323117E-2</v>
      </c>
      <c r="AZ343" s="113">
        <f t="shared" si="757"/>
        <v>-0.70026429699352766</v>
      </c>
      <c r="BA343" s="113">
        <f t="shared" si="757"/>
        <v>0.68791547956125831</v>
      </c>
      <c r="BB343" s="113"/>
      <c r="BC343" s="113"/>
      <c r="BD343" s="113"/>
      <c r="BE343" s="113">
        <f t="shared" ref="BE343:BG343" si="758">INDEX(LINEST(BE318:BE339, $C$226:$E$247, TRUE, TRUE), 1, 2)</f>
        <v>-0.16288369706463965</v>
      </c>
      <c r="BF343" s="113">
        <f t="shared" si="758"/>
        <v>1.0402765282006182E-2</v>
      </c>
      <c r="BG343" s="113">
        <f t="shared" si="758"/>
        <v>0.53298706289525011</v>
      </c>
      <c r="BH343" s="113"/>
      <c r="BI343" s="113">
        <f t="shared" ref="BI343:CF343" si="759">INDEX(LINEST(BI318:BI339, $C$226:$E$247, TRUE, TRUE), 1, 2)</f>
        <v>0.38137054680720145</v>
      </c>
      <c r="BJ343" s="113">
        <f t="shared" si="759"/>
        <v>-0.51961819138204224</v>
      </c>
      <c r="BK343" s="113">
        <f t="shared" si="759"/>
        <v>0.71713943945990555</v>
      </c>
      <c r="BL343" s="113">
        <f t="shared" si="759"/>
        <v>0.43820793269718911</v>
      </c>
      <c r="BM343" s="113">
        <f t="shared" si="759"/>
        <v>0.20551261168285453</v>
      </c>
      <c r="BN343" s="113">
        <f t="shared" si="759"/>
        <v>0.27910920988067145</v>
      </c>
      <c r="BO343" s="113">
        <f t="shared" si="759"/>
        <v>0.66712802719540898</v>
      </c>
      <c r="BP343" s="113">
        <f t="shared" si="759"/>
        <v>1.3264401638047072</v>
      </c>
      <c r="BQ343" s="113">
        <f t="shared" si="759"/>
        <v>0.74319378583863849</v>
      </c>
      <c r="BR343" s="113">
        <f t="shared" si="759"/>
        <v>0.21776303465892632</v>
      </c>
      <c r="BS343" s="113">
        <f t="shared" si="759"/>
        <v>0.35342099792894627</v>
      </c>
      <c r="BT343" s="113">
        <f t="shared" si="759"/>
        <v>0.16137719484991767</v>
      </c>
      <c r="BU343" s="113">
        <f t="shared" si="759"/>
        <v>0.20911735130545062</v>
      </c>
      <c r="BV343" s="113">
        <f t="shared" si="759"/>
        <v>-2.7702945046793222E-2</v>
      </c>
      <c r="BW343" s="113">
        <f t="shared" si="759"/>
        <v>0.36538746519232057</v>
      </c>
      <c r="BX343" s="113">
        <f t="shared" si="759"/>
        <v>-7.3686149865252156E-3</v>
      </c>
      <c r="BY343" s="113">
        <f t="shared" si="759"/>
        <v>1.3576436134129831E-2</v>
      </c>
      <c r="BZ343" s="113">
        <f t="shared" si="759"/>
        <v>7.1260530676731076E-2</v>
      </c>
      <c r="CA343" s="113">
        <f t="shared" si="759"/>
        <v>-0.13280433431781122</v>
      </c>
      <c r="CB343" s="113">
        <f t="shared" si="759"/>
        <v>-7.0147156999179089E-2</v>
      </c>
      <c r="CC343" s="113">
        <f t="shared" si="759"/>
        <v>-9.6437396245908618E-3</v>
      </c>
      <c r="CD343" s="113">
        <f t="shared" si="759"/>
        <v>-0.10576067103443228</v>
      </c>
      <c r="CE343" s="113">
        <f t="shared" si="759"/>
        <v>0.58348170037088165</v>
      </c>
      <c r="CF343" s="113">
        <f t="shared" si="759"/>
        <v>1.6897581146380753E-2</v>
      </c>
      <c r="CG343" s="113"/>
      <c r="CH343" s="113"/>
      <c r="CI343" s="113"/>
      <c r="CJ343" s="113">
        <f t="shared" ref="CJ343:CK343" si="760">INDEX(LINEST(CJ318:CJ339, $C$226:$E$247, TRUE, TRUE), 1, 2)</f>
        <v>1.0985721993517945</v>
      </c>
      <c r="CK343" s="113">
        <f t="shared" si="760"/>
        <v>-0.5319203865883847</v>
      </c>
      <c r="CL343" s="113"/>
      <c r="CM343" s="113">
        <f t="shared" ref="CM343" si="761">INDEX(LINEST(CM318:CM339, $C$226:$E$247, TRUE, TRUE), 1, 2)</f>
        <v>-0.1565107335051481</v>
      </c>
      <c r="CN343" s="113"/>
      <c r="CO343" s="113"/>
      <c r="CP343" s="113">
        <f t="shared" ref="CP343" si="762">INDEX(LINEST(CP318:CP339, $C$226:$E$247, TRUE, TRUE), 1, 2)</f>
        <v>-7.2950112388808733E-2</v>
      </c>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f t="shared" ref="DM343:DN343" si="763">INDEX(LINEST(DM318:DM339, $C$226:$E$247, TRUE, TRUE), 1, 2)</f>
        <v>1.3935475078107418</v>
      </c>
      <c r="DN343" s="113">
        <f t="shared" si="763"/>
        <v>8.8879318073166509</v>
      </c>
    </row>
    <row r="344" spans="1:118">
      <c r="D344" s="126"/>
      <c r="G344" s="83"/>
      <c r="H344" s="83" t="s">
        <v>223</v>
      </c>
      <c r="I344" s="113">
        <f>INDEX(LINEST(I318:I339, $C$226:$E$247, TRUE, TRUE), 1, 1)</f>
        <v>-0.50654598911839588</v>
      </c>
      <c r="J344" s="113">
        <f t="shared" ref="J344" si="764">INDEX(LINEST(J318:J339, $C$226:$E$247, TRUE, TRUE), 1, 1)</f>
        <v>-0.487478426395836</v>
      </c>
      <c r="K344" s="113"/>
      <c r="L344" s="113">
        <f t="shared" ref="L344:M344" si="765">INDEX(LINEST(L318:L339, $C$226:$E$247, TRUE, TRUE), 1, 1)</f>
        <v>-0.48326413208698749</v>
      </c>
      <c r="M344" s="113">
        <f t="shared" si="765"/>
        <v>-0.47648119959245894</v>
      </c>
      <c r="N344" s="113"/>
      <c r="O344" s="113">
        <f t="shared" ref="O344:P344" si="766">INDEX(LINEST(O318:O339, $C$226:$E$247, TRUE, TRUE), 1, 1)</f>
        <v>-0.37748233236854989</v>
      </c>
      <c r="P344" s="113">
        <f t="shared" si="766"/>
        <v>0.26207249862705084</v>
      </c>
      <c r="Q344" s="113"/>
      <c r="R344" s="113"/>
      <c r="S344" s="113">
        <f t="shared" ref="S344:T344" si="767">INDEX(LINEST(S318:S339, $C$226:$E$247, TRUE, TRUE), 1, 1)</f>
        <v>-0.38431474921934689</v>
      </c>
      <c r="T344" s="113">
        <f t="shared" si="767"/>
        <v>0.15617738176156667</v>
      </c>
      <c r="U344" s="113"/>
      <c r="V344" s="113">
        <f t="shared" ref="V344:W344" si="768">INDEX(LINEST(V318:V339, $C$226:$E$247, TRUE, TRUE), 1, 1)</f>
        <v>-0.48764017941682936</v>
      </c>
      <c r="W344" s="113">
        <f t="shared" si="768"/>
        <v>0.76004342541059922</v>
      </c>
      <c r="X344" s="113"/>
      <c r="Y344" s="113">
        <f t="shared" ref="Y344" si="769">INDEX(LINEST(Y318:Y339, $C$226:$E$247, TRUE, TRUE), 1, 1)</f>
        <v>-0.3431766083640167</v>
      </c>
      <c r="Z344" s="113"/>
      <c r="AA344" s="113"/>
      <c r="AB344" s="113">
        <f t="shared" ref="AB344" si="770">INDEX(LINEST(AB318:AB339, $C$226:$E$247, TRUE, TRUE), 1, 1)</f>
        <v>-0.2630639030166127</v>
      </c>
      <c r="AC344" s="113"/>
      <c r="AD344" s="113"/>
      <c r="AE344" s="113">
        <f t="shared" ref="AE344" si="771">INDEX(LINEST(AE318:AE339, $C$226:$E$247, TRUE, TRUE), 1, 1)</f>
        <v>-0.35807957305346971</v>
      </c>
      <c r="AF344" s="113"/>
      <c r="AG344" s="113"/>
      <c r="AH344" s="113">
        <f t="shared" ref="AH344" si="772">INDEX(LINEST(AH318:AH339, $C$226:$E$247, TRUE, TRUE), 1, 1)</f>
        <v>-0.3955675097061942</v>
      </c>
      <c r="AI344" s="113"/>
      <c r="AJ344" s="113"/>
      <c r="AK344" s="113">
        <f t="shared" ref="AK344" si="773">INDEX(LINEST(AK318:AK339, $C$226:$E$247, TRUE, TRUE), 1, 1)</f>
        <v>7.9229686558882129E-2</v>
      </c>
      <c r="AL344" s="113"/>
      <c r="AM344" s="113"/>
      <c r="AN344" s="113">
        <f t="shared" ref="AN344:BA344" si="774">INDEX(LINEST(AN318:AN339, $C$226:$E$247, TRUE, TRUE), 1, 1)</f>
        <v>-9.5917183513578558E-2</v>
      </c>
      <c r="AO344" s="113">
        <f t="shared" si="774"/>
        <v>0.12995302490844346</v>
      </c>
      <c r="AP344" s="113">
        <f t="shared" si="774"/>
        <v>4.3905657913350389E-2</v>
      </c>
      <c r="AQ344" s="113">
        <f t="shared" si="774"/>
        <v>1.1207981482986353E-2</v>
      </c>
      <c r="AR344" s="113">
        <f t="shared" si="774"/>
        <v>-0.41128923132039796</v>
      </c>
      <c r="AS344" s="113">
        <f t="shared" si="774"/>
        <v>1.0705934609347972E-2</v>
      </c>
      <c r="AT344" s="113">
        <f t="shared" si="774"/>
        <v>-0.17682448803768416</v>
      </c>
      <c r="AU344" s="113">
        <f t="shared" si="774"/>
        <v>1.9033497535085112E-2</v>
      </c>
      <c r="AV344" s="113">
        <f t="shared" si="774"/>
        <v>-7.7229370530221636E-2</v>
      </c>
      <c r="AW344" s="113">
        <f t="shared" si="774"/>
        <v>-0.14982376403345718</v>
      </c>
      <c r="AX344" s="113">
        <f t="shared" si="774"/>
        <v>-0.32882162552174771</v>
      </c>
      <c r="AY344" s="113">
        <f t="shared" si="774"/>
        <v>-0.16109881023861511</v>
      </c>
      <c r="AZ344" s="113">
        <f t="shared" si="774"/>
        <v>-0.29265989341316312</v>
      </c>
      <c r="BA344" s="113">
        <f t="shared" si="774"/>
        <v>0.17984570626159344</v>
      </c>
      <c r="BB344" s="113"/>
      <c r="BC344" s="113"/>
      <c r="BD344" s="113"/>
      <c r="BE344" s="113">
        <f t="shared" ref="BE344:BG344" si="775">INDEX(LINEST(BE318:BE339, $C$226:$E$247, TRUE, TRUE), 1, 1)</f>
        <v>-0.21409480177543633</v>
      </c>
      <c r="BF344" s="113">
        <f t="shared" si="775"/>
        <v>-0.11172018132878475</v>
      </c>
      <c r="BG344" s="113">
        <f t="shared" si="775"/>
        <v>-0.25706357577426092</v>
      </c>
      <c r="BH344" s="113"/>
      <c r="BI344" s="113">
        <f t="shared" ref="BI344:CF344" si="776">INDEX(LINEST(BI318:BI339, $C$226:$E$247, TRUE, TRUE), 1, 1)</f>
        <v>-7.4205213272673765E-2</v>
      </c>
      <c r="BJ344" s="113">
        <f t="shared" si="776"/>
        <v>-0.17547524135398199</v>
      </c>
      <c r="BK344" s="113">
        <f t="shared" si="776"/>
        <v>-0.10422201848408641</v>
      </c>
      <c r="BL344" s="113">
        <f t="shared" si="776"/>
        <v>-7.5915449883343283E-2</v>
      </c>
      <c r="BM344" s="113">
        <f t="shared" si="776"/>
        <v>7.0104540157303608E-2</v>
      </c>
      <c r="BN344" s="113">
        <f t="shared" si="776"/>
        <v>-1.0881069367029038E-2</v>
      </c>
      <c r="BO344" s="113">
        <f t="shared" si="776"/>
        <v>1.3221752990476781E-4</v>
      </c>
      <c r="BP344" s="113">
        <f t="shared" si="776"/>
        <v>5.6992274288818985E-2</v>
      </c>
      <c r="BQ344" s="113">
        <f t="shared" si="776"/>
        <v>0.43090500970025103</v>
      </c>
      <c r="BR344" s="113">
        <f t="shared" si="776"/>
        <v>0.21649510198161898</v>
      </c>
      <c r="BS344" s="113">
        <f t="shared" si="776"/>
        <v>0.21172520795163799</v>
      </c>
      <c r="BT344" s="113">
        <f t="shared" si="776"/>
        <v>0.24915089269236801</v>
      </c>
      <c r="BU344" s="113">
        <f t="shared" si="776"/>
        <v>-0.1079723902486841</v>
      </c>
      <c r="BV344" s="113">
        <f t="shared" si="776"/>
        <v>-0.41747757279929287</v>
      </c>
      <c r="BW344" s="113">
        <f t="shared" si="776"/>
        <v>-6.709816190671325E-2</v>
      </c>
      <c r="BX344" s="113">
        <f t="shared" si="776"/>
        <v>-2.4507594719708526E-2</v>
      </c>
      <c r="BY344" s="113">
        <f t="shared" si="776"/>
        <v>-6.6154831306000769E-3</v>
      </c>
      <c r="BZ344" s="113">
        <f t="shared" si="776"/>
        <v>-3.7920095957274689E-3</v>
      </c>
      <c r="CA344" s="113">
        <f t="shared" si="776"/>
        <v>-0.1282888487204514</v>
      </c>
      <c r="CB344" s="113">
        <f t="shared" si="776"/>
        <v>-0.18662393091293539</v>
      </c>
      <c r="CC344" s="113">
        <f t="shared" si="776"/>
        <v>-0.26996031356478672</v>
      </c>
      <c r="CD344" s="113">
        <f t="shared" si="776"/>
        <v>-0.27336445543635424</v>
      </c>
      <c r="CE344" s="113">
        <f t="shared" si="776"/>
        <v>-0.22546597691594841</v>
      </c>
      <c r="CF344" s="113">
        <f t="shared" si="776"/>
        <v>-3.2382763453980652E-3</v>
      </c>
      <c r="CG344" s="113"/>
      <c r="CH344" s="113"/>
      <c r="CI344" s="113"/>
      <c r="CJ344" s="113">
        <f t="shared" ref="CJ344:CK344" si="777">INDEX(LINEST(CJ318:CJ339, $C$226:$E$247, TRUE, TRUE), 1, 1)</f>
        <v>3.5948159633737202E-2</v>
      </c>
      <c r="CK344" s="113">
        <f t="shared" si="777"/>
        <v>-0.60372650359478885</v>
      </c>
      <c r="CL344" s="113"/>
      <c r="CM344" s="113">
        <f t="shared" ref="CM344" si="778">INDEX(LINEST(CM318:CM339, $C$226:$E$247, TRUE, TRUE), 1, 1)</f>
        <v>0.12666962980398519</v>
      </c>
      <c r="CN344" s="113"/>
      <c r="CO344" s="113"/>
      <c r="CP344" s="113">
        <f t="shared" ref="CP344" si="779">INDEX(LINEST(CP318:CP339, $C$226:$E$247, TRUE, TRUE), 1, 1)</f>
        <v>-0.13642923497179385</v>
      </c>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f t="shared" ref="DM344:DN344" si="780">INDEX(LINEST(DM318:DM339, $C$226:$E$247, TRUE, TRUE), 1, 1)</f>
        <v>-0.1013386525869921</v>
      </c>
      <c r="DN344" s="113">
        <f t="shared" si="780"/>
        <v>2.6714320578328969</v>
      </c>
    </row>
    <row r="345" spans="1:118">
      <c r="D345" s="126"/>
      <c r="G345" s="83"/>
      <c r="H345" s="83" t="s">
        <v>222</v>
      </c>
      <c r="I345" s="78">
        <f>INDEX(LINEST(I318:I339, $C$226:$E$247, TRUE, TRUE), 3,1)</f>
        <v>0.97202068375296213</v>
      </c>
      <c r="J345" s="78">
        <f t="shared" ref="J345" si="781">INDEX(LINEST(J318:J339, $C$226:$E$247, TRUE, TRUE), 3,1)</f>
        <v>0.96898512148278571</v>
      </c>
      <c r="K345" s="78"/>
      <c r="L345" s="78">
        <f t="shared" ref="L345:M345" si="782">INDEX(LINEST(L318:L339, $C$226:$E$247, TRUE, TRUE), 3,1)</f>
        <v>0.95260697527367799</v>
      </c>
      <c r="M345" s="78">
        <f t="shared" si="782"/>
        <v>0.95942540778492269</v>
      </c>
      <c r="N345" s="78"/>
      <c r="O345" s="78">
        <f t="shared" ref="O345:P345" si="783">INDEX(LINEST(O318:O339, $C$226:$E$247, TRUE, TRUE), 3,1)</f>
        <v>0.93586009527127079</v>
      </c>
      <c r="P345" s="78">
        <f t="shared" si="783"/>
        <v>0.54184979989678161</v>
      </c>
      <c r="Q345" s="78"/>
      <c r="R345" s="78"/>
      <c r="S345" s="78">
        <f t="shared" ref="S345:T345" si="784">INDEX(LINEST(S318:S339, $C$226:$E$247, TRUE, TRUE), 3,1)</f>
        <v>0.97802227276957154</v>
      </c>
      <c r="T345" s="78">
        <f t="shared" si="784"/>
        <v>0.63556935434837714</v>
      </c>
      <c r="U345" s="78"/>
      <c r="V345" s="78">
        <f t="shared" ref="V345:W345" si="785">INDEX(LINEST(V318:V339, $C$226:$E$247, TRUE, TRUE), 3,1)</f>
        <v>0.96540981087358568</v>
      </c>
      <c r="W345" s="78">
        <f t="shared" si="785"/>
        <v>0.69650656311789438</v>
      </c>
      <c r="X345" s="78"/>
      <c r="Y345" s="78">
        <f t="shared" ref="Y345" si="786">INDEX(LINEST(Y318:Y339, $C$226:$E$247, TRUE, TRUE), 3,1)</f>
        <v>0.96309825634243729</v>
      </c>
      <c r="Z345" s="78"/>
      <c r="AA345" s="78"/>
      <c r="AB345" s="78">
        <f t="shared" ref="AB345" si="787">INDEX(LINEST(AB318:AB339, $C$226:$E$247, TRUE, TRUE), 3,1)</f>
        <v>0.94471555809836427</v>
      </c>
      <c r="AC345" s="78"/>
      <c r="AD345" s="78"/>
      <c r="AE345" s="78">
        <f t="shared" ref="AE345" si="788">INDEX(LINEST(AE318:AE339, $C$226:$E$247, TRUE, TRUE), 3,1)</f>
        <v>0.94542063178722813</v>
      </c>
      <c r="AF345" s="78"/>
      <c r="AG345" s="78"/>
      <c r="AH345" s="78">
        <f t="shared" ref="AH345" si="789">INDEX(LINEST(AH318:AH339, $C$226:$E$247, TRUE, TRUE), 3,1)</f>
        <v>0.95131543205704239</v>
      </c>
      <c r="AI345" s="78"/>
      <c r="AJ345" s="78"/>
      <c r="AK345" s="78">
        <f t="shared" ref="AK345" si="790">INDEX(LINEST(AK318:AK339, $C$226:$E$247, TRUE, TRUE), 3,1)</f>
        <v>0.92433162758702803</v>
      </c>
      <c r="AL345" s="78"/>
      <c r="AM345" s="78"/>
      <c r="AN345" s="78">
        <f t="shared" ref="AN345:BA345" si="791">INDEX(LINEST(AN318:AN339, $C$226:$E$247, TRUE, TRUE), 3,1)</f>
        <v>0.64589190460244028</v>
      </c>
      <c r="AO345" s="78">
        <f t="shared" si="791"/>
        <v>0.63008242487298294</v>
      </c>
      <c r="AP345" s="78">
        <f t="shared" si="791"/>
        <v>0.97967353354930653</v>
      </c>
      <c r="AQ345" s="78">
        <f t="shared" si="791"/>
        <v>0.99079158417609792</v>
      </c>
      <c r="AR345" s="78">
        <f t="shared" si="791"/>
        <v>0.95708165436623349</v>
      </c>
      <c r="AS345" s="78">
        <f t="shared" si="791"/>
        <v>0.9901292311538239</v>
      </c>
      <c r="AT345" s="78">
        <f t="shared" si="791"/>
        <v>0.92058939520788285</v>
      </c>
      <c r="AU345" s="78">
        <f t="shared" si="791"/>
        <v>0.98785567474758407</v>
      </c>
      <c r="AV345" s="78">
        <f t="shared" si="791"/>
        <v>0.92527891811159158</v>
      </c>
      <c r="AW345" s="78">
        <f t="shared" si="791"/>
        <v>0.98539853708845293</v>
      </c>
      <c r="AX345" s="78">
        <f t="shared" si="791"/>
        <v>0.76822003819697882</v>
      </c>
      <c r="AY345" s="78">
        <f t="shared" si="791"/>
        <v>0.98081873532132657</v>
      </c>
      <c r="AZ345" s="78">
        <f t="shared" si="791"/>
        <v>0.95381482608648283</v>
      </c>
      <c r="BA345" s="78">
        <f t="shared" si="791"/>
        <v>0.92294596687434427</v>
      </c>
      <c r="BB345" s="78"/>
      <c r="BC345" s="78"/>
      <c r="BD345" s="78"/>
      <c r="BE345" s="78">
        <f t="shared" ref="BE345:BG345" si="792">INDEX(LINEST(BE318:BE339, $C$226:$E$247, TRUE, TRUE), 3,1)</f>
        <v>0.8505375814451035</v>
      </c>
      <c r="BF345" s="78">
        <f t="shared" si="792"/>
        <v>0.95359271105206922</v>
      </c>
      <c r="BG345" s="78">
        <f t="shared" si="792"/>
        <v>0.8650501402306181</v>
      </c>
      <c r="BH345" s="78"/>
      <c r="BI345" s="78">
        <f t="shared" ref="BI345:CF345" si="793">INDEX(LINEST(BI318:BI339, $C$226:$E$247, TRUE, TRUE), 3,1)</f>
        <v>0.97318221959694928</v>
      </c>
      <c r="BJ345" s="78">
        <f t="shared" si="793"/>
        <v>0.97375908251932075</v>
      </c>
      <c r="BK345" s="78">
        <f t="shared" si="793"/>
        <v>0.98527534953102913</v>
      </c>
      <c r="BL345" s="78">
        <f t="shared" si="793"/>
        <v>0.98736598484323967</v>
      </c>
      <c r="BM345" s="78">
        <f t="shared" si="793"/>
        <v>0.9822946741857489</v>
      </c>
      <c r="BN345" s="78">
        <f t="shared" si="793"/>
        <v>0.98292148382799549</v>
      </c>
      <c r="BO345" s="78">
        <f t="shared" si="793"/>
        <v>0.92841607191901865</v>
      </c>
      <c r="BP345" s="78">
        <f t="shared" si="793"/>
        <v>0.95558196435165987</v>
      </c>
      <c r="BQ345" s="78">
        <f t="shared" si="793"/>
        <v>0.95877340501972952</v>
      </c>
      <c r="BR345" s="78">
        <f t="shared" si="793"/>
        <v>0.98288130893860848</v>
      </c>
      <c r="BS345" s="78">
        <f t="shared" si="793"/>
        <v>0.98240930147225924</v>
      </c>
      <c r="BT345" s="78">
        <f t="shared" si="793"/>
        <v>0.98088104896633621</v>
      </c>
      <c r="BU345" s="78">
        <f t="shared" si="793"/>
        <v>0.93356917151345764</v>
      </c>
      <c r="BV345" s="78">
        <f t="shared" si="793"/>
        <v>0.96738407734922127</v>
      </c>
      <c r="BW345" s="78">
        <f t="shared" si="793"/>
        <v>0.88746045342451796</v>
      </c>
      <c r="BX345" s="78">
        <f t="shared" si="793"/>
        <v>0.85917643916428099</v>
      </c>
      <c r="BY345" s="78">
        <f t="shared" si="793"/>
        <v>0.94106336270870383</v>
      </c>
      <c r="BZ345" s="78">
        <f t="shared" si="793"/>
        <v>0.94255758071701101</v>
      </c>
      <c r="CA345" s="78">
        <f t="shared" si="793"/>
        <v>0.9874871666541567</v>
      </c>
      <c r="CB345" s="78">
        <f t="shared" si="793"/>
        <v>0.97738693903556262</v>
      </c>
      <c r="CC345" s="78">
        <f t="shared" si="793"/>
        <v>0.95817448402454508</v>
      </c>
      <c r="CD345" s="78">
        <f t="shared" si="793"/>
        <v>0.97337004342289501</v>
      </c>
      <c r="CE345" s="78">
        <f t="shared" si="793"/>
        <v>0.73943613207242964</v>
      </c>
      <c r="CF345" s="78">
        <f t="shared" si="793"/>
        <v>0.84444347040631074</v>
      </c>
      <c r="CG345" s="78"/>
      <c r="CH345" s="78"/>
      <c r="CI345" s="78"/>
      <c r="CJ345" s="78">
        <f t="shared" ref="CJ345:CK345" si="794">INDEX(LINEST(CJ318:CJ339, $C$226:$E$247, TRUE, TRUE), 3,1)</f>
        <v>0.8126685477401826</v>
      </c>
      <c r="CK345" s="78">
        <f t="shared" si="794"/>
        <v>0.87163284882464342</v>
      </c>
      <c r="CL345" s="78"/>
      <c r="CM345" s="78">
        <f t="shared" ref="CM345" si="795">INDEX(LINEST(CM318:CM339, $C$226:$E$247, TRUE, TRUE), 3,1)</f>
        <v>0.77615468736110527</v>
      </c>
      <c r="CN345" s="78"/>
      <c r="CO345" s="78"/>
      <c r="CP345" s="78">
        <f t="shared" ref="CP345" si="796">INDEX(LINEST(CP318:CP339, $C$226:$E$247, TRUE, TRUE), 3,1)</f>
        <v>0.95829874551305116</v>
      </c>
      <c r="CQ345" s="78"/>
      <c r="CR345" s="78"/>
      <c r="CS345" s="78"/>
      <c r="CT345" s="78"/>
      <c r="CU345" s="78"/>
      <c r="CV345" s="78"/>
      <c r="CW345" s="78"/>
      <c r="CX345" s="78"/>
      <c r="CY345" s="78"/>
      <c r="CZ345" s="78"/>
      <c r="DA345" s="78"/>
      <c r="DB345" s="78"/>
      <c r="DC345" s="78"/>
      <c r="DD345" s="78"/>
      <c r="DE345" s="78"/>
      <c r="DF345" s="78"/>
      <c r="DG345" s="78"/>
      <c r="DH345" s="78"/>
      <c r="DI345" s="78"/>
      <c r="DJ345" s="78"/>
      <c r="DK345" s="78"/>
      <c r="DL345" s="78"/>
      <c r="DM345" s="78">
        <f t="shared" ref="DM345:DN345" si="797">INDEX(LINEST(DM318:DM339, $C$226:$E$247, TRUE, TRUE), 3,1)</f>
        <v>0.82558114417753325</v>
      </c>
      <c r="DN345" s="78">
        <f t="shared" si="797"/>
        <v>0.89809270602683056</v>
      </c>
    </row>
    <row r="346" spans="1:118">
      <c r="D346" s="126"/>
      <c r="G346" s="83"/>
      <c r="H346" s="83" t="s">
        <v>256</v>
      </c>
      <c r="I346" s="129">
        <f>I341+(I342*$C$247) + (I343*$D$247) + (I344*$E$247)</f>
        <v>23.336649772105943</v>
      </c>
      <c r="J346" s="129">
        <f t="shared" ref="J346" si="798">J341+(J342*$C$247) + (J343*$D$247) + (J344*$E$247)</f>
        <v>22.793293998064087</v>
      </c>
      <c r="K346" s="129"/>
      <c r="L346" s="129">
        <f t="shared" ref="L346:M346" si="799">L341+(L342*$C$247) + (L343*$D$247) + (L344*$E$247)</f>
        <v>24.133844846441434</v>
      </c>
      <c r="M346" s="129">
        <f t="shared" si="799"/>
        <v>23.195845095933691</v>
      </c>
      <c r="N346" s="129"/>
      <c r="O346" s="129">
        <f t="shared" ref="O346:P346" si="800">O341+(O342*$C$247) + (O343*$D$247) + (O344*$E$247)</f>
        <v>29.444461836558276</v>
      </c>
      <c r="P346" s="129">
        <f t="shared" si="800"/>
        <v>6.2028824968418803</v>
      </c>
      <c r="Q346" s="129"/>
      <c r="R346" s="129"/>
      <c r="S346" s="129">
        <f t="shared" ref="S346:T346" si="801">S341+(S342*$C$247) + (S343*$D$247) + (S344*$E$247)</f>
        <v>29.059169114221163</v>
      </c>
      <c r="T346" s="129">
        <f t="shared" si="801"/>
        <v>5.8625188649517099</v>
      </c>
      <c r="U346" s="129"/>
      <c r="V346" s="129">
        <f t="shared" ref="V346:W346" si="802">V341+(V342*$C$247) + (V343*$D$247) + (V344*$E$247)</f>
        <v>33.727479570222499</v>
      </c>
      <c r="W346" s="129">
        <f t="shared" si="802"/>
        <v>7.0135767037984351</v>
      </c>
      <c r="X346" s="129"/>
      <c r="Y346" s="129">
        <f t="shared" ref="Y346" si="803">Y341+(Y342*$C$247) + (Y343*$D$247) + (Y344*$E$247)</f>
        <v>20.975752568488247</v>
      </c>
      <c r="Z346" s="129"/>
      <c r="AA346" s="129"/>
      <c r="AB346" s="129">
        <f t="shared" ref="AB346" si="804">AB341+(AB342*$C$247) + (AB343*$D$247) + (AB344*$E$247)</f>
        <v>20.879806764792193</v>
      </c>
      <c r="AC346" s="129"/>
      <c r="AD346" s="129"/>
      <c r="AE346" s="129">
        <f t="shared" ref="AE346" si="805">AE341+(AE342*$C$247) + (AE343*$D$247) + (AE344*$E$247)</f>
        <v>18.537158475215506</v>
      </c>
      <c r="AF346" s="129"/>
      <c r="AG346" s="129"/>
      <c r="AH346" s="129">
        <f t="shared" ref="AH346" si="806">AH341+(AH342*$C$247) + (AH343*$D$247) + (AH344*$E$247)</f>
        <v>20.563786963492703</v>
      </c>
      <c r="AI346" s="129"/>
      <c r="AJ346" s="129"/>
      <c r="AK346" s="129">
        <f t="shared" ref="AK346" si="807">AK341+(AK342*$C$247) + (AK343*$D$247) + (AK344*$E$247)</f>
        <v>41.479251433571889</v>
      </c>
      <c r="AL346" s="129"/>
      <c r="AM346" s="129"/>
      <c r="AN346" s="129">
        <f t="shared" ref="AN346:BA346" si="808">AN341+(AN342*$C$247) + (AN343*$D$247) + (AN344*$E$247)</f>
        <v>9.436184478598733</v>
      </c>
      <c r="AO346" s="129">
        <f t="shared" si="808"/>
        <v>7.3738853773794233</v>
      </c>
      <c r="AP346" s="129">
        <f t="shared" si="808"/>
        <v>5.2470980043045898</v>
      </c>
      <c r="AQ346" s="129">
        <f t="shared" si="808"/>
        <v>5.3326422669216313</v>
      </c>
      <c r="AR346" s="129">
        <f t="shared" si="808"/>
        <v>14.533393845657542</v>
      </c>
      <c r="AS346" s="129">
        <f t="shared" si="808"/>
        <v>5.3926170429158766</v>
      </c>
      <c r="AT346" s="129">
        <f t="shared" si="808"/>
        <v>7.536376776919667</v>
      </c>
      <c r="AU346" s="129">
        <f t="shared" si="808"/>
        <v>5.4303196233941904</v>
      </c>
      <c r="AV346" s="129">
        <f t="shared" si="808"/>
        <v>7.4353031227269923</v>
      </c>
      <c r="AW346" s="129">
        <f t="shared" si="808"/>
        <v>11.239464156340887</v>
      </c>
      <c r="AX346" s="129">
        <f t="shared" si="808"/>
        <v>10.849692948099459</v>
      </c>
      <c r="AY346" s="129">
        <f t="shared" si="808"/>
        <v>12.303165191195831</v>
      </c>
      <c r="AZ346" s="129">
        <f t="shared" si="808"/>
        <v>15.889611409481972</v>
      </c>
      <c r="BA346" s="129">
        <f t="shared" si="808"/>
        <v>13.078432751916239</v>
      </c>
      <c r="BB346" s="129"/>
      <c r="BC346" s="129"/>
      <c r="BD346" s="129"/>
      <c r="BE346" s="129">
        <f t="shared" ref="BE346:BG346" si="809">BE341+(BE342*$C$247) + (BE343*$D$247) + (BE344*$E$247)</f>
        <v>8.1186065007614161</v>
      </c>
      <c r="BF346" s="129">
        <f t="shared" si="809"/>
        <v>8.206821579395978</v>
      </c>
      <c r="BG346" s="129">
        <f t="shared" si="809"/>
        <v>17.054107333258344</v>
      </c>
      <c r="BH346" s="129"/>
      <c r="BI346" s="129">
        <f t="shared" ref="BI346:CF346" si="810">BI341+(BI342*$C$247) + (BI343*$D$247) + (BI344*$E$247)</f>
        <v>10.163110737938496</v>
      </c>
      <c r="BJ346" s="129">
        <f t="shared" si="810"/>
        <v>11.758149527737828</v>
      </c>
      <c r="BK346" s="129">
        <f t="shared" si="810"/>
        <v>14.466773426651571</v>
      </c>
      <c r="BL346" s="129">
        <f t="shared" si="810"/>
        <v>15.87307365283425</v>
      </c>
      <c r="BM346" s="129">
        <f t="shared" si="810"/>
        <v>16.177117620932023</v>
      </c>
      <c r="BN346" s="129">
        <f t="shared" si="810"/>
        <v>16.033567943143808</v>
      </c>
      <c r="BO346" s="129">
        <f t="shared" si="810"/>
        <v>15.231975178383635</v>
      </c>
      <c r="BP346" s="129">
        <f t="shared" si="810"/>
        <v>15.160143255890262</v>
      </c>
      <c r="BQ346" s="129">
        <f t="shared" si="810"/>
        <v>15.56755214906093</v>
      </c>
      <c r="BR346" s="129">
        <f t="shared" si="810"/>
        <v>16.835516785263906</v>
      </c>
      <c r="BS346" s="129">
        <f t="shared" si="810"/>
        <v>17.027409474652416</v>
      </c>
      <c r="BT346" s="129">
        <f t="shared" si="810"/>
        <v>17.355221494602063</v>
      </c>
      <c r="BU346" s="129">
        <f t="shared" si="810"/>
        <v>13.14648024127564</v>
      </c>
      <c r="BV346" s="129">
        <f t="shared" si="810"/>
        <v>16.067041009599961</v>
      </c>
      <c r="BW346" s="129">
        <f t="shared" si="810"/>
        <v>12.940384789665671</v>
      </c>
      <c r="BX346" s="129">
        <f t="shared" si="810"/>
        <v>4.4009085089451503</v>
      </c>
      <c r="BY346" s="129">
        <f t="shared" si="810"/>
        <v>0.90904802711617805</v>
      </c>
      <c r="BZ346" s="129">
        <f t="shared" si="810"/>
        <v>1.0338771246738743</v>
      </c>
      <c r="CA346" s="129">
        <f t="shared" si="810"/>
        <v>11.990530976671266</v>
      </c>
      <c r="CB346" s="129">
        <f t="shared" si="810"/>
        <v>12.276607633035496</v>
      </c>
      <c r="CC346" s="129">
        <f t="shared" si="810"/>
        <v>13.118384348053041</v>
      </c>
      <c r="CD346" s="129">
        <f t="shared" si="810"/>
        <v>13.501796588600428</v>
      </c>
      <c r="CE346" s="129">
        <f t="shared" si="810"/>
        <v>13.855365517561893</v>
      </c>
      <c r="CF346" s="129">
        <f t="shared" si="810"/>
        <v>0.985591291978972</v>
      </c>
      <c r="CG346" s="129"/>
      <c r="CH346" s="129"/>
      <c r="CI346" s="129"/>
      <c r="CJ346" s="129">
        <f t="shared" ref="CJ346:CK346" si="811">CJ341+(CJ342*$C$247) + (CJ343*$D$247) + (CJ344*$E$247)</f>
        <v>2.544133975984451</v>
      </c>
      <c r="CK346" s="129">
        <f t="shared" si="811"/>
        <v>11.24911108880292</v>
      </c>
      <c r="CL346" s="129"/>
      <c r="CM346" s="129">
        <f t="shared" ref="CM346" si="812">CM341+(CM342*$C$247) + (CM343*$D$247) + (CM344*$E$247)</f>
        <v>23.364314219548305</v>
      </c>
      <c r="CN346" s="129"/>
      <c r="CO346" s="129"/>
      <c r="CP346" s="129">
        <f t="shared" ref="CP346" si="813">CP341+(CP342*$C$247) + (CP343*$D$247) + (CP344*$E$247)</f>
        <v>8.8768029342915611</v>
      </c>
      <c r="CQ346" s="129"/>
      <c r="CR346" s="129"/>
      <c r="CS346" s="129"/>
      <c r="CT346" s="129"/>
      <c r="CU346" s="129"/>
      <c r="CV346" s="129"/>
      <c r="CW346" s="129"/>
      <c r="CX346" s="129"/>
      <c r="CY346" s="129"/>
      <c r="CZ346" s="129"/>
      <c r="DA346" s="129"/>
      <c r="DB346" s="129"/>
      <c r="DC346" s="129"/>
      <c r="DD346" s="129"/>
      <c r="DE346" s="129"/>
      <c r="DF346" s="129"/>
      <c r="DG346" s="129"/>
      <c r="DH346" s="129"/>
      <c r="DI346" s="129"/>
      <c r="DJ346" s="129"/>
      <c r="DK346" s="129"/>
      <c r="DL346" s="129"/>
      <c r="DM346" s="129">
        <f t="shared" ref="DM346:DN346" si="814">DM341+(DM342*$C$247) + (DM343*$D$247) + (DM344*$E$247)</f>
        <v>9.6216335763138545</v>
      </c>
      <c r="DN346" s="129">
        <f t="shared" si="814"/>
        <v>57.803623825831892</v>
      </c>
    </row>
    <row r="347" spans="1:118">
      <c r="D347" s="126"/>
      <c r="G347" s="83"/>
      <c r="H347" s="83"/>
      <c r="I347" s="78"/>
      <c r="J347" s="78"/>
      <c r="K347" s="78"/>
      <c r="L347" s="78"/>
      <c r="M347" s="78"/>
      <c r="N347" s="78"/>
      <c r="O347" s="78"/>
      <c r="P347" s="78"/>
      <c r="Q347" s="78"/>
      <c r="R347" s="78"/>
      <c r="S347" s="78"/>
      <c r="T347" s="78"/>
      <c r="U347" s="78"/>
      <c r="V347" s="78"/>
      <c r="W347" s="78"/>
      <c r="X347" s="78"/>
      <c r="Y347" s="78"/>
      <c r="Z347" s="78"/>
      <c r="AA347" s="78"/>
      <c r="AB347" s="78"/>
      <c r="AC347" s="78"/>
      <c r="AD347" s="78"/>
      <c r="AE347" s="78"/>
      <c r="AF347" s="78"/>
      <c r="AG347" s="78"/>
      <c r="AH347" s="78"/>
      <c r="AI347" s="78"/>
      <c r="AJ347" s="78"/>
      <c r="AK347" s="78"/>
      <c r="AL347" s="78"/>
      <c r="AM347" s="78"/>
      <c r="AN347" s="78"/>
      <c r="AO347" s="78"/>
      <c r="AP347" s="78"/>
      <c r="AQ347" s="78"/>
      <c r="AR347" s="78"/>
      <c r="AS347" s="78"/>
      <c r="AT347" s="78"/>
      <c r="AU347" s="78"/>
      <c r="AV347" s="78"/>
      <c r="AW347" s="78"/>
      <c r="AX347" s="78"/>
      <c r="AY347" s="78"/>
      <c r="AZ347" s="78"/>
      <c r="BA347" s="78"/>
      <c r="BB347" s="78"/>
      <c r="BC347" s="78"/>
      <c r="BD347" s="78"/>
      <c r="BE347" s="78"/>
      <c r="BF347" s="78"/>
      <c r="BG347" s="78"/>
      <c r="BH347" s="78"/>
      <c r="BI347" s="78"/>
      <c r="BJ347" s="78"/>
      <c r="BK347" s="78"/>
      <c r="BL347" s="78"/>
      <c r="BM347" s="78"/>
      <c r="BN347" s="78"/>
      <c r="BO347" s="78"/>
      <c r="BP347" s="78"/>
      <c r="BQ347" s="78"/>
      <c r="BR347" s="78"/>
      <c r="BS347" s="78"/>
      <c r="BT347" s="78"/>
      <c r="BU347" s="78"/>
      <c r="BV347" s="78"/>
      <c r="BW347" s="78"/>
      <c r="BX347" s="78"/>
      <c r="BY347" s="78"/>
      <c r="BZ347" s="78"/>
      <c r="CA347" s="78"/>
      <c r="CB347" s="78"/>
      <c r="CC347" s="78"/>
      <c r="CD347" s="78"/>
      <c r="CE347" s="78"/>
      <c r="CF347" s="78"/>
      <c r="CG347" s="78"/>
      <c r="CH347" s="78"/>
      <c r="CI347" s="78"/>
      <c r="CJ347" s="78"/>
      <c r="CK347" s="78"/>
      <c r="CL347" s="78"/>
      <c r="CM347" s="78"/>
      <c r="CN347" s="78"/>
      <c r="CO347" s="78"/>
      <c r="CP347" s="78"/>
      <c r="CQ347" s="78"/>
      <c r="CR347" s="78"/>
      <c r="CS347" s="78"/>
      <c r="CT347" s="78"/>
      <c r="CU347" s="78"/>
      <c r="CV347" s="78"/>
      <c r="CW347" s="78"/>
      <c r="CX347" s="78"/>
      <c r="CY347" s="78"/>
      <c r="CZ347" s="78"/>
      <c r="DA347" s="78"/>
      <c r="DB347" s="78"/>
      <c r="DC347" s="78"/>
      <c r="DD347" s="78"/>
      <c r="DE347" s="78"/>
      <c r="DF347" s="78"/>
      <c r="DG347" s="78"/>
      <c r="DH347" s="78"/>
      <c r="DI347" s="78"/>
      <c r="DJ347" s="78"/>
      <c r="DK347" s="78"/>
      <c r="DL347" s="78"/>
      <c r="DM347" s="78"/>
      <c r="DN347" s="78"/>
    </row>
    <row r="348" spans="1:118">
      <c r="D348" s="126"/>
      <c r="G348" s="128" t="s">
        <v>257</v>
      </c>
      <c r="H348" s="83" t="s">
        <v>217</v>
      </c>
      <c r="I348" s="113">
        <f>INDEX(LINEST(I328:I339, $C$236:$E$247, TRUE, TRUE), 1, 4)</f>
        <v>2219.5940730546267</v>
      </c>
      <c r="J348" s="113">
        <f t="shared" ref="J348" si="815">INDEX(LINEST(J328:J339, $C$236:$E$247, TRUE, TRUE), 1, 4)</f>
        <v>1886.6794421542991</v>
      </c>
      <c r="K348" s="113">
        <f>K339</f>
        <v>21</v>
      </c>
      <c r="L348" s="113">
        <f t="shared" ref="L348:M348" si="816">INDEX(LINEST(L328:L339, $C$236:$E$247, TRUE, TRUE), 1, 4)</f>
        <v>2025.3833690170991</v>
      </c>
      <c r="M348" s="113">
        <f t="shared" si="816"/>
        <v>1770.1604879566867</v>
      </c>
      <c r="N348" s="113">
        <f>N339</f>
        <v>35</v>
      </c>
      <c r="O348" s="113">
        <f t="shared" ref="O348" si="817">INDEX(LINEST(O328:O339, $C$236:$E$247, TRUE, TRUE), 1, 4)</f>
        <v>2858.4116989062131</v>
      </c>
      <c r="P348" s="113">
        <f>P339</f>
        <v>0</v>
      </c>
      <c r="Q348" s="113">
        <f>Q339</f>
        <v>0</v>
      </c>
      <c r="R348" s="113"/>
      <c r="S348" s="113">
        <f t="shared" ref="S348" si="818">INDEX(LINEST(S328:S339, $C$236:$E$247, TRUE, TRUE), 1, 4)</f>
        <v>1156.5932983437563</v>
      </c>
      <c r="T348" s="113">
        <f>T339</f>
        <v>0</v>
      </c>
      <c r="U348" s="113">
        <f>U339</f>
        <v>0</v>
      </c>
      <c r="V348" s="113">
        <f t="shared" ref="V348" si="819">INDEX(LINEST(V328:V339, $C$236:$E$247, TRUE, TRUE), 1, 4)</f>
        <v>736.24961738231514</v>
      </c>
      <c r="W348" s="113">
        <f>W339</f>
        <v>0</v>
      </c>
      <c r="X348" s="113">
        <f>X339</f>
        <v>0</v>
      </c>
      <c r="Y348" s="113">
        <f t="shared" ref="Y348" si="820">INDEX(LINEST(Y328:Y339, $C$236:$E$247, TRUE, TRUE), 1, 4)</f>
        <v>975.90094115780835</v>
      </c>
      <c r="Z348" s="113"/>
      <c r="AA348" s="113"/>
      <c r="AB348" s="113">
        <f t="shared" ref="AB348" si="821">INDEX(LINEST(AB328:AB339, $C$236:$E$247, TRUE, TRUE), 1, 4)</f>
        <v>387.28755579159417</v>
      </c>
      <c r="AC348" s="113"/>
      <c r="AD348" s="113"/>
      <c r="AE348" s="113">
        <f t="shared" ref="AE348" si="822">INDEX(LINEST(AE328:AE339, $C$236:$E$247, TRUE, TRUE), 1, 4)</f>
        <v>1407.602809386573</v>
      </c>
      <c r="AF348" s="113"/>
      <c r="AG348" s="113"/>
      <c r="AH348" s="113">
        <f t="shared" ref="AH348" si="823">INDEX(LINEST(AH328:AH339, $C$236:$E$247, TRUE, TRUE), 1, 4)</f>
        <v>915.44873134180784</v>
      </c>
      <c r="AI348" s="113"/>
      <c r="AJ348" s="113"/>
      <c r="AK348" s="113">
        <f t="shared" ref="AK348" si="824">INDEX(LINEST(AK328:AK339, $C$236:$E$247, TRUE, TRUE), 1, 4)</f>
        <v>-8045.9743715088243</v>
      </c>
      <c r="AL348" s="113"/>
      <c r="AM348" s="113"/>
      <c r="AN348" s="113">
        <f t="shared" ref="AN348:BA348" si="825">INDEX(LINEST(AN328:AN339, $C$236:$E$247, TRUE, TRUE), 1, 4)</f>
        <v>860.03987346164581</v>
      </c>
      <c r="AO348" s="113">
        <f t="shared" si="825"/>
        <v>268.29547423884117</v>
      </c>
      <c r="AP348" s="113">
        <f t="shared" si="825"/>
        <v>-46.712971703542571</v>
      </c>
      <c r="AQ348" s="113">
        <f t="shared" si="825"/>
        <v>-115.12280951100574</v>
      </c>
      <c r="AR348" s="113">
        <f t="shared" si="825"/>
        <v>1372.5439897695144</v>
      </c>
      <c r="AS348" s="113">
        <f t="shared" si="825"/>
        <v>-55.049604548808624</v>
      </c>
      <c r="AT348" s="113">
        <f t="shared" si="825"/>
        <v>214.81671056433706</v>
      </c>
      <c r="AU348" s="113">
        <f t="shared" si="825"/>
        <v>-55.747146835732146</v>
      </c>
      <c r="AV348" s="113">
        <f t="shared" si="825"/>
        <v>163.36724524890468</v>
      </c>
      <c r="AW348" s="113">
        <f t="shared" si="825"/>
        <v>726.02998172815364</v>
      </c>
      <c r="AX348" s="113">
        <f t="shared" si="825"/>
        <v>868.20093835139699</v>
      </c>
      <c r="AY348" s="113">
        <f t="shared" si="825"/>
        <v>131.36693764793318</v>
      </c>
      <c r="AZ348" s="113">
        <f t="shared" si="825"/>
        <v>34.662129061356026</v>
      </c>
      <c r="BA348" s="113">
        <f t="shared" si="825"/>
        <v>-443.97081994581055</v>
      </c>
      <c r="BB348" s="146">
        <f>BB339</f>
        <v>18.100000000000001</v>
      </c>
      <c r="BC348" s="146">
        <f t="shared" ref="BC348:BD348" si="826">BC339</f>
        <v>11.9</v>
      </c>
      <c r="BD348" s="146">
        <f t="shared" si="826"/>
        <v>18.239999999999998</v>
      </c>
      <c r="BE348" s="113">
        <f t="shared" ref="BE348:BG348" si="827">INDEX(LINEST(BE328:BE339, $C$236:$E$247, TRUE, TRUE), 1, 4)</f>
        <v>-165.0675817889186</v>
      </c>
      <c r="BF348" s="113">
        <f t="shared" si="827"/>
        <v>354.5137242827746</v>
      </c>
      <c r="BG348" s="113">
        <f t="shared" si="827"/>
        <v>-347.20888708221025</v>
      </c>
      <c r="BH348" s="113"/>
      <c r="BI348" s="113">
        <f t="shared" ref="BI348:CF348" si="828">INDEX(LINEST(BI328:BI339, $C$236:$E$247, TRUE, TRUE), 1, 4)</f>
        <v>466.11445802333589</v>
      </c>
      <c r="BJ348" s="113">
        <f t="shared" si="828"/>
        <v>366.59091323247083</v>
      </c>
      <c r="BK348" s="113">
        <f t="shared" si="828"/>
        <v>-0.53541934043968276</v>
      </c>
      <c r="BL348" s="113">
        <f t="shared" si="828"/>
        <v>-305.53494811527588</v>
      </c>
      <c r="BM348" s="113">
        <f t="shared" si="828"/>
        <v>-461.62551001228388</v>
      </c>
      <c r="BN348" s="113">
        <f t="shared" si="828"/>
        <v>-320.06503521467505</v>
      </c>
      <c r="BO348" s="113">
        <f t="shared" si="828"/>
        <v>180.25824291242103</v>
      </c>
      <c r="BP348" s="113">
        <f t="shared" si="828"/>
        <v>-345.70114480575137</v>
      </c>
      <c r="BQ348" s="113">
        <f t="shared" si="828"/>
        <v>534.55158423755017</v>
      </c>
      <c r="BR348" s="113">
        <f t="shared" si="828"/>
        <v>-101.88821941698045</v>
      </c>
      <c r="BS348" s="113">
        <f t="shared" si="828"/>
        <v>225.73671534953692</v>
      </c>
      <c r="BT348" s="113">
        <f t="shared" si="828"/>
        <v>47.079491021076805</v>
      </c>
      <c r="BU348" s="113">
        <f t="shared" si="828"/>
        <v>151.82739528974491</v>
      </c>
      <c r="BV348" s="113">
        <f t="shared" si="828"/>
        <v>-115.11443308547376</v>
      </c>
      <c r="BW348" s="113">
        <f t="shared" si="828"/>
        <v>315.55438142991875</v>
      </c>
      <c r="BX348" s="113">
        <f t="shared" si="828"/>
        <v>2.5600359892839579</v>
      </c>
      <c r="BY348" s="113">
        <f t="shared" si="828"/>
        <v>11.689106899689429</v>
      </c>
      <c r="BZ348" s="113">
        <f t="shared" si="828"/>
        <v>30.004377233243943</v>
      </c>
      <c r="CA348" s="113">
        <f t="shared" si="828"/>
        <v>21.021468653727361</v>
      </c>
      <c r="CB348" s="113">
        <f t="shared" si="828"/>
        <v>-9.1881073442714989</v>
      </c>
      <c r="CC348" s="113">
        <f t="shared" si="828"/>
        <v>456.4809777185452</v>
      </c>
      <c r="CD348" s="113">
        <f t="shared" si="828"/>
        <v>60.862900740639468</v>
      </c>
      <c r="CE348" s="113">
        <f t="shared" si="828"/>
        <v>438.28284071248942</v>
      </c>
      <c r="CF348" s="113">
        <f t="shared" si="828"/>
        <v>60.232139988847088</v>
      </c>
      <c r="CG348" s="113"/>
      <c r="CH348" s="113"/>
      <c r="CI348" s="113"/>
      <c r="CJ348" s="113">
        <f t="shared" ref="CJ348:CK348" si="829">INDEX(LINEST(CJ328:CJ339, $C$236:$E$247, TRUE, TRUE), 1, 4)</f>
        <v>89.337450635631484</v>
      </c>
      <c r="CK348" s="113">
        <f t="shared" si="829"/>
        <v>-148.4544538625405</v>
      </c>
      <c r="CL348" s="113"/>
      <c r="CM348" s="113">
        <f t="shared" ref="CM348" si="830">INDEX(LINEST(CM328:CM339, $C$236:$E$247, TRUE, TRUE), 1, 4)</f>
        <v>-149.00124491755963</v>
      </c>
      <c r="CN348" s="113"/>
      <c r="CO348" s="113"/>
      <c r="CP348" s="113">
        <f t="shared" ref="CP348" si="831">INDEX(LINEST(CP328:CP339, $C$236:$E$247, TRUE, TRUE), 1, 4)</f>
        <v>-129.14515815084539</v>
      </c>
      <c r="CQ348" s="113"/>
      <c r="CR348" s="113"/>
      <c r="CS348" s="113"/>
      <c r="CT348" s="113"/>
      <c r="CU348" s="113"/>
      <c r="CV348" s="113"/>
      <c r="CW348" s="113"/>
      <c r="CX348" s="113"/>
      <c r="CY348" s="113"/>
      <c r="CZ348" s="113"/>
      <c r="DA348" s="113"/>
      <c r="DB348" s="113"/>
      <c r="DC348" s="113"/>
      <c r="DD348" s="113"/>
      <c r="DE348" s="113"/>
      <c r="DF348" s="113"/>
      <c r="DG348" s="113"/>
      <c r="DH348" s="113"/>
      <c r="DI348" s="113"/>
      <c r="DJ348" s="113"/>
      <c r="DK348" s="113"/>
      <c r="DL348" s="113"/>
      <c r="DM348" s="113">
        <f t="shared" ref="DM348:DN348" si="832">INDEX(LINEST(DM328:DM339, $C$236:$E$247, TRUE, TRUE), 1, 4)</f>
        <v>778.24638358995014</v>
      </c>
      <c r="DN348" s="113">
        <f t="shared" si="832"/>
        <v>-7488.130412377669</v>
      </c>
    </row>
    <row r="349" spans="1:118">
      <c r="D349" s="126"/>
      <c r="G349" s="83"/>
      <c r="H349" s="83" t="s">
        <v>218</v>
      </c>
      <c r="I349" s="113">
        <f>INDEX(LINEST(I328:I339, $C$236:$E$247, TRUE, TRUE), 1, 3)</f>
        <v>0.45328602533855084</v>
      </c>
      <c r="J349" s="113">
        <f t="shared" ref="J349" si="833">INDEX(LINEST(J328:J339, $C$236:$E$247, TRUE, TRUE), 1, 3)</f>
        <v>0.40769489345603993</v>
      </c>
      <c r="K349" s="113">
        <v>0</v>
      </c>
      <c r="L349" s="113">
        <f t="shared" ref="L349:M349" si="834">INDEX(LINEST(L328:L339, $C$236:$E$247, TRUE, TRUE), 1, 3)</f>
        <v>0.42854078413464181</v>
      </c>
      <c r="M349" s="113">
        <f t="shared" si="834"/>
        <v>0.40044182567434716</v>
      </c>
      <c r="N349" s="113">
        <v>0</v>
      </c>
      <c r="O349" s="113">
        <f t="shared" ref="O349" si="835">INDEX(LINEST(O328:O339, $C$236:$E$247, TRUE, TRUE), 1, 3)</f>
        <v>0.53116199968744393</v>
      </c>
      <c r="P349" s="113">
        <v>0</v>
      </c>
      <c r="Q349" s="113">
        <v>0</v>
      </c>
      <c r="R349" s="113"/>
      <c r="S349" s="113">
        <f t="shared" ref="S349" si="836">INDEX(LINEST(S328:S339, $C$236:$E$247, TRUE, TRUE), 1, 3)</f>
        <v>0.31257918999368967</v>
      </c>
      <c r="T349" s="113">
        <v>0</v>
      </c>
      <c r="U349" s="113">
        <v>0</v>
      </c>
      <c r="V349" s="113">
        <f t="shared" ref="V349" si="837">INDEX(LINEST(V328:V339, $C$236:$E$247, TRUE, TRUE), 1, 3)</f>
        <v>0.39012433188715184</v>
      </c>
      <c r="W349" s="113">
        <v>0</v>
      </c>
      <c r="X349" s="113">
        <v>0</v>
      </c>
      <c r="Y349" s="113">
        <f t="shared" ref="Y349" si="838">INDEX(LINEST(Y328:Y339, $C$236:$E$247, TRUE, TRUE), 1, 3)</f>
        <v>0.26148397650461247</v>
      </c>
      <c r="Z349" s="113"/>
      <c r="AA349" s="113"/>
      <c r="AB349" s="113">
        <f t="shared" ref="AB349" si="839">INDEX(LINEST(AB328:AB339, $C$236:$E$247, TRUE, TRUE), 1, 3)</f>
        <v>0.18786234125663928</v>
      </c>
      <c r="AC349" s="113"/>
      <c r="AD349" s="113"/>
      <c r="AE349" s="113">
        <f t="shared" ref="AE349" si="840">INDEX(LINEST(AE328:AE339, $C$236:$E$247, TRUE, TRUE), 1, 3)</f>
        <v>0.29033277800260143</v>
      </c>
      <c r="AF349" s="113"/>
      <c r="AG349" s="113"/>
      <c r="AH349" s="113">
        <f t="shared" ref="AH349" si="841">INDEX(LINEST(AH328:AH339, $C$236:$E$247, TRUE, TRUE), 1, 3)</f>
        <v>0.25898531984134798</v>
      </c>
      <c r="AI349" s="113"/>
      <c r="AJ349" s="113"/>
      <c r="AK349" s="113">
        <f t="shared" ref="AK349" si="842">INDEX(LINEST(AK328:AK339, $C$236:$E$247, TRUE, TRUE), 1, 3)</f>
        <v>-0.55676083952007072</v>
      </c>
      <c r="AL349" s="113"/>
      <c r="AM349" s="113"/>
      <c r="AN349" s="113">
        <f t="shared" ref="AN349:BA349" si="843">INDEX(LINEST(AN328:AN339, $C$236:$E$247, TRUE, TRUE), 1, 3)</f>
        <v>0.16456943714102562</v>
      </c>
      <c r="AO349" s="113">
        <f t="shared" si="843"/>
        <v>4.6465722271414781E-2</v>
      </c>
      <c r="AP349" s="113">
        <f t="shared" si="843"/>
        <v>2.3104382049560435E-2</v>
      </c>
      <c r="AQ349" s="113">
        <f t="shared" si="843"/>
        <v>1.7178356177756534E-2</v>
      </c>
      <c r="AR349" s="113">
        <f t="shared" si="843"/>
        <v>0.35805615895643433</v>
      </c>
      <c r="AS349" s="113">
        <f t="shared" si="843"/>
        <v>2.4361745740990457E-2</v>
      </c>
      <c r="AT349" s="113">
        <f t="shared" si="843"/>
        <v>9.3193847025352577E-2</v>
      </c>
      <c r="AU349" s="113">
        <f t="shared" si="843"/>
        <v>2.414568793190278E-2</v>
      </c>
      <c r="AV349" s="113">
        <f t="shared" si="843"/>
        <v>7.7512793820495099E-2</v>
      </c>
      <c r="AW349" s="113">
        <f t="shared" si="843"/>
        <v>0.17622528580312852</v>
      </c>
      <c r="AX349" s="113">
        <f t="shared" si="843"/>
        <v>0.2206874550484724</v>
      </c>
      <c r="AY349" s="113">
        <f t="shared" si="843"/>
        <v>0.12240390165631165</v>
      </c>
      <c r="AZ349" s="113">
        <f t="shared" si="843"/>
        <v>0.17690847881733865</v>
      </c>
      <c r="BA349" s="113">
        <f t="shared" si="843"/>
        <v>-4.719403410937976E-3</v>
      </c>
      <c r="BB349" s="146">
        <v>0</v>
      </c>
      <c r="BC349" s="146">
        <v>0</v>
      </c>
      <c r="BD349" s="146">
        <v>0</v>
      </c>
      <c r="BE349" s="113">
        <f t="shared" ref="BE349:BG349" si="844">INDEX(LINEST(BE328:BE339, $C$236:$E$247, TRUE, TRUE), 1, 3)</f>
        <v>5.1333164663480521E-2</v>
      </c>
      <c r="BF349" s="113">
        <f t="shared" si="844"/>
        <v>0.10785675794000178</v>
      </c>
      <c r="BG349" s="113">
        <f t="shared" si="844"/>
        <v>8.7036074318659548E-2</v>
      </c>
      <c r="BH349" s="113"/>
      <c r="BI349" s="113">
        <f t="shared" ref="BI349:CF349" si="845">INDEX(LINEST(BI328:BI339, $C$236:$E$247, TRUE, TRUE), 1, 3)</f>
        <v>0.13360723431715346</v>
      </c>
      <c r="BJ349" s="113">
        <f t="shared" si="845"/>
        <v>0.16085994104741227</v>
      </c>
      <c r="BK349" s="113">
        <f t="shared" si="845"/>
        <v>0.12587490554075415</v>
      </c>
      <c r="BL349" s="113">
        <f t="shared" si="845"/>
        <v>9.9686329781238245E-2</v>
      </c>
      <c r="BM349" s="113">
        <f t="shared" si="845"/>
        <v>7.2722027326242361E-2</v>
      </c>
      <c r="BN349" s="113">
        <f t="shared" si="845"/>
        <v>9.3736482918575878E-2</v>
      </c>
      <c r="BO349" s="113">
        <f t="shared" si="845"/>
        <v>0.1227978508181648</v>
      </c>
      <c r="BP349" s="113">
        <f t="shared" si="845"/>
        <v>6.0668108771841686E-2</v>
      </c>
      <c r="BQ349" s="113">
        <f t="shared" si="845"/>
        <v>0.13816523908215181</v>
      </c>
      <c r="BR349" s="113">
        <f t="shared" si="845"/>
        <v>0.10488219265829819</v>
      </c>
      <c r="BS349" s="113">
        <f t="shared" si="845"/>
        <v>0.14330261294552579</v>
      </c>
      <c r="BT349" s="113">
        <f t="shared" si="845"/>
        <v>0.12613192271292276</v>
      </c>
      <c r="BU349" s="113">
        <f t="shared" si="845"/>
        <v>0.11045074685530988</v>
      </c>
      <c r="BV349" s="113">
        <f t="shared" si="845"/>
        <v>0.11587620628172081</v>
      </c>
      <c r="BW349" s="113">
        <f t="shared" si="845"/>
        <v>0.12015377207516166</v>
      </c>
      <c r="BX349" s="113">
        <f t="shared" si="845"/>
        <v>3.0408252798888837E-2</v>
      </c>
      <c r="BY349" s="113">
        <f t="shared" si="845"/>
        <v>8.5174541088916585E-3</v>
      </c>
      <c r="BZ349" s="113">
        <f t="shared" si="845"/>
        <v>1.0815494470212577E-2</v>
      </c>
      <c r="CA349" s="113">
        <f t="shared" si="845"/>
        <v>9.5727902187138086E-2</v>
      </c>
      <c r="CB349" s="113">
        <f t="shared" si="845"/>
        <v>8.6140052377506576E-2</v>
      </c>
      <c r="CC349" s="113">
        <f t="shared" si="845"/>
        <v>0.1665461770102119</v>
      </c>
      <c r="CD349" s="113">
        <f t="shared" si="845"/>
        <v>0.11366423057894366</v>
      </c>
      <c r="CE349" s="113">
        <f t="shared" si="845"/>
        <v>8.8318318988973105E-2</v>
      </c>
      <c r="CF349" s="113">
        <f t="shared" si="845"/>
        <v>1.6555658784481415E-2</v>
      </c>
      <c r="CG349" s="113"/>
      <c r="CH349" s="113"/>
      <c r="CI349" s="113"/>
      <c r="CJ349" s="113">
        <f t="shared" ref="CJ349:CK349" si="846">INDEX(LINEST(CJ328:CJ339, $C$236:$E$247, TRUE, TRUE), 1, 3)</f>
        <v>-9.2392348731327421E-3</v>
      </c>
      <c r="CK349" s="113">
        <f t="shared" si="846"/>
        <v>0.12339486681043915</v>
      </c>
      <c r="CL349" s="113"/>
      <c r="CM349" s="113">
        <f t="shared" ref="CM349" si="847">INDEX(LINEST(CM328:CM339, $C$236:$E$247, TRUE, TRUE), 1, 3)</f>
        <v>0.10007414899455977</v>
      </c>
      <c r="CN349" s="113"/>
      <c r="CO349" s="113"/>
      <c r="CP349" s="113">
        <f t="shared" ref="CP349" si="848">INDEX(LINEST(CP328:CP339, $C$236:$E$247, TRUE, TRUE), 1, 3)</f>
        <v>6.2046493001797105E-2</v>
      </c>
      <c r="CQ349" s="113"/>
      <c r="CR349" s="113"/>
      <c r="CS349" s="113"/>
      <c r="CT349" s="113"/>
      <c r="CU349" s="113"/>
      <c r="CV349" s="113"/>
      <c r="CW349" s="113"/>
      <c r="CX349" s="113"/>
      <c r="CY349" s="113"/>
      <c r="CZ349" s="113"/>
      <c r="DA349" s="113"/>
      <c r="DB349" s="113"/>
      <c r="DC349" s="113"/>
      <c r="DD349" s="113"/>
      <c r="DE349" s="113"/>
      <c r="DF349" s="113"/>
      <c r="DG349" s="113"/>
      <c r="DH349" s="113"/>
      <c r="DI349" s="113"/>
      <c r="DJ349" s="113"/>
      <c r="DK349" s="113"/>
      <c r="DL349" s="113"/>
      <c r="DM349" s="113">
        <f t="shared" ref="DM349:DN349" si="849">INDEX(LINEST(DM328:DM339, $C$236:$E$247, TRUE, TRUE), 1, 3)</f>
        <v>0.11944270633011418</v>
      </c>
      <c r="DN349" s="113">
        <f t="shared" si="849"/>
        <v>-0.95018747623917665</v>
      </c>
    </row>
    <row r="350" spans="1:118">
      <c r="D350" s="126"/>
      <c r="G350" s="83"/>
      <c r="H350" s="83" t="s">
        <v>219</v>
      </c>
      <c r="I350" s="113">
        <f>INDEX(LINEST(I328:I339, $C$236:$E$247, TRUE, TRUE), 1, 2)</f>
        <v>0.85554204635712205</v>
      </c>
      <c r="J350" s="113">
        <f t="shared" ref="J350" si="850">INDEX(LINEST(J328:J339, $C$236:$E$247, TRUE, TRUE), 1, 2)</f>
        <v>0.74967166020922305</v>
      </c>
      <c r="K350" s="113">
        <v>0</v>
      </c>
      <c r="L350" s="113">
        <f t="shared" ref="L350:M350" si="851">INDEX(LINEST(L328:L339, $C$236:$E$247, TRUE, TRUE), 1, 2)</f>
        <v>0.90078833471989461</v>
      </c>
      <c r="M350" s="113">
        <f t="shared" si="851"/>
        <v>0.80997735080552424</v>
      </c>
      <c r="N350" s="113">
        <v>0</v>
      </c>
      <c r="O350" s="113">
        <f t="shared" ref="O350" si="852">INDEX(LINEST(O328:O339, $C$236:$E$247, TRUE, TRUE), 1, 2)</f>
        <v>0.86087671716698011</v>
      </c>
      <c r="P350" s="113">
        <v>0</v>
      </c>
      <c r="Q350" s="113">
        <v>0</v>
      </c>
      <c r="R350" s="113"/>
      <c r="S350" s="113">
        <f t="shared" ref="S350" si="853">INDEX(LINEST(S328:S339, $C$236:$E$247, TRUE, TRUE), 1, 2)</f>
        <v>0.82747271071205353</v>
      </c>
      <c r="T350" s="113">
        <v>0</v>
      </c>
      <c r="U350" s="113">
        <v>0</v>
      </c>
      <c r="V350" s="113">
        <f t="shared" ref="V350" si="854">INDEX(LINEST(V328:V339, $C$236:$E$247, TRUE, TRUE), 1, 2)</f>
        <v>-0.51481884265464561</v>
      </c>
      <c r="W350" s="113">
        <v>0</v>
      </c>
      <c r="X350" s="113">
        <v>0</v>
      </c>
      <c r="Y350" s="113">
        <f t="shared" ref="Y350" si="855">INDEX(LINEST(Y328:Y339, $C$236:$E$247, TRUE, TRUE), 1, 2)</f>
        <v>0.75957194564235231</v>
      </c>
      <c r="Z350" s="113"/>
      <c r="AA350" s="113"/>
      <c r="AB350" s="113">
        <f t="shared" ref="AB350" si="856">INDEX(LINEST(AB328:AB339, $C$236:$E$247, TRUE, TRUE), 1, 2)</f>
        <v>0.62761868070129501</v>
      </c>
      <c r="AC350" s="113"/>
      <c r="AD350" s="113"/>
      <c r="AE350" s="113">
        <f t="shared" ref="AE350" si="857">INDEX(LINEST(AE328:AE339, $C$236:$E$247, TRUE, TRUE), 1, 2)</f>
        <v>1.4047245012379987</v>
      </c>
      <c r="AF350" s="113"/>
      <c r="AG350" s="113"/>
      <c r="AH350" s="113">
        <f t="shared" ref="AH350" si="858">INDEX(LINEST(AH328:AH339, $C$236:$E$247, TRUE, TRUE), 1, 2)</f>
        <v>0.8154300578990884</v>
      </c>
      <c r="AI350" s="113"/>
      <c r="AJ350" s="113"/>
      <c r="AK350" s="113">
        <f t="shared" ref="AK350" si="859">INDEX(LINEST(AK328:AK339, $C$236:$E$247, TRUE, TRUE), 1, 2)</f>
        <v>-0.27664970277453682</v>
      </c>
      <c r="AL350" s="113"/>
      <c r="AM350" s="113"/>
      <c r="AN350" s="113">
        <f t="shared" ref="AN350:BA350" si="860">INDEX(LINEST(AN328:AN339, $C$236:$E$247, TRUE, TRUE), 1, 2)</f>
        <v>0.24453576488376005</v>
      </c>
      <c r="AO350" s="113">
        <f t="shared" si="860"/>
        <v>0.47662084821211009</v>
      </c>
      <c r="AP350" s="113">
        <f t="shared" si="860"/>
        <v>0.19017541349971953</v>
      </c>
      <c r="AQ350" s="113">
        <f t="shared" si="860"/>
        <v>0.19154656016608795</v>
      </c>
      <c r="AR350" s="113">
        <f t="shared" si="860"/>
        <v>-0.75155942253567953</v>
      </c>
      <c r="AS350" s="113">
        <f t="shared" si="860"/>
        <v>0.13586268298839474</v>
      </c>
      <c r="AT350" s="113">
        <f t="shared" si="860"/>
        <v>-0.19995921419406909</v>
      </c>
      <c r="AU350" s="113">
        <f t="shared" si="860"/>
        <v>0.11156087779365764</v>
      </c>
      <c r="AV350" s="113">
        <f t="shared" si="860"/>
        <v>-7.6980021818435121E-2</v>
      </c>
      <c r="AW350" s="113">
        <f t="shared" si="860"/>
        <v>0.52193019434508958</v>
      </c>
      <c r="AX350" s="113">
        <f t="shared" si="860"/>
        <v>-0.63500147444976862</v>
      </c>
      <c r="AY350" s="113">
        <f t="shared" si="860"/>
        <v>6.2340208428060942E-2</v>
      </c>
      <c r="AZ350" s="113">
        <f t="shared" si="860"/>
        <v>-0.80117659138850739</v>
      </c>
      <c r="BA350" s="113">
        <f t="shared" si="860"/>
        <v>0.55252640838321243</v>
      </c>
      <c r="BB350" s="146">
        <v>0</v>
      </c>
      <c r="BC350" s="146">
        <v>0</v>
      </c>
      <c r="BD350" s="146">
        <v>0</v>
      </c>
      <c r="BE350" s="113">
        <f t="shared" ref="BE350:BG350" si="861">INDEX(LINEST(BE328:BE339, $C$236:$E$247, TRUE, TRUE), 1, 2)</f>
        <v>-0.23327331752748059</v>
      </c>
      <c r="BF350" s="113">
        <f t="shared" si="861"/>
        <v>3.3833071013036564E-2</v>
      </c>
      <c r="BG350" s="113">
        <f t="shared" si="861"/>
        <v>0.46102647871668045</v>
      </c>
      <c r="BH350" s="113"/>
      <c r="BI350" s="113">
        <f t="shared" ref="BI350:CF350" si="862">INDEX(LINEST(BI328:BI339, $C$236:$E$247, TRUE, TRUE), 1, 2)</f>
        <v>0.32909422513457065</v>
      </c>
      <c r="BJ350" s="113">
        <f t="shared" si="862"/>
        <v>-0.60944877456960889</v>
      </c>
      <c r="BK350" s="113">
        <f t="shared" si="862"/>
        <v>0.68548879973494115</v>
      </c>
      <c r="BL350" s="113">
        <f t="shared" si="862"/>
        <v>0.37140361565778163</v>
      </c>
      <c r="BM350" s="113">
        <f t="shared" si="862"/>
        <v>6.1322702609704106E-2</v>
      </c>
      <c r="BN350" s="113">
        <f t="shared" si="862"/>
        <v>0.17568512990573365</v>
      </c>
      <c r="BO350" s="113">
        <f t="shared" si="862"/>
        <v>0.43855660596120327</v>
      </c>
      <c r="BP350" s="113">
        <f t="shared" si="862"/>
        <v>1.0756041549366577</v>
      </c>
      <c r="BQ350" s="113">
        <f t="shared" si="862"/>
        <v>0.77239628620359102</v>
      </c>
      <c r="BR350" s="113">
        <f t="shared" si="862"/>
        <v>0.10836618257257016</v>
      </c>
      <c r="BS350" s="113">
        <f t="shared" si="862"/>
        <v>0.19586441625466411</v>
      </c>
      <c r="BT350" s="113">
        <f t="shared" si="862"/>
        <v>6.0743545406468868E-2</v>
      </c>
      <c r="BU350" s="113">
        <f t="shared" si="862"/>
        <v>0.21233180682075362</v>
      </c>
      <c r="BV350" s="113">
        <f t="shared" si="862"/>
        <v>4.514389292029318E-3</v>
      </c>
      <c r="BW350" s="113">
        <f t="shared" si="862"/>
        <v>0.34844123655861564</v>
      </c>
      <c r="BX350" s="113">
        <f t="shared" si="862"/>
        <v>-3.2508200037166314E-3</v>
      </c>
      <c r="BY350" s="113">
        <f t="shared" si="862"/>
        <v>1.7569689744733916E-2</v>
      </c>
      <c r="BZ350" s="113">
        <f t="shared" si="862"/>
        <v>6.4223224490889783E-2</v>
      </c>
      <c r="CA350" s="113">
        <f t="shared" si="862"/>
        <v>-0.18826771437158091</v>
      </c>
      <c r="CB350" s="113">
        <f t="shared" si="862"/>
        <v>-0.14295318733531928</v>
      </c>
      <c r="CC350" s="113">
        <f t="shared" si="862"/>
        <v>-2.7340430477716938E-2</v>
      </c>
      <c r="CD350" s="113">
        <f t="shared" si="862"/>
        <v>-0.15377998299160928</v>
      </c>
      <c r="CE350" s="113">
        <f t="shared" si="862"/>
        <v>0.58782086901881903</v>
      </c>
      <c r="CF350" s="113">
        <f t="shared" si="862"/>
        <v>2.0637989825620998E-2</v>
      </c>
      <c r="CG350" s="113"/>
      <c r="CH350" s="113"/>
      <c r="CI350" s="113"/>
      <c r="CJ350" s="113">
        <f t="shared" ref="CJ350:CK350" si="863">INDEX(LINEST(CJ328:CJ339, $C$236:$E$247, TRUE, TRUE), 1, 2)</f>
        <v>1.0844292800833255</v>
      </c>
      <c r="CK350" s="113">
        <f t="shared" si="863"/>
        <v>-0.67058129835159175</v>
      </c>
      <c r="CL350" s="113"/>
      <c r="CM350" s="113">
        <f t="shared" ref="CM350" si="864">INDEX(LINEST(CM328:CM339, $C$236:$E$247, TRUE, TRUE), 1, 2)</f>
        <v>-0.60729996652892848</v>
      </c>
      <c r="CN350" s="113"/>
      <c r="CO350" s="113"/>
      <c r="CP350" s="113">
        <f t="shared" ref="CP350" si="865">INDEX(LINEST(CP328:CP339, $C$236:$E$247, TRUE, TRUE), 1, 2)</f>
        <v>-0.1221374667461137</v>
      </c>
      <c r="CQ350" s="113"/>
      <c r="CR350" s="113"/>
      <c r="CS350" s="113"/>
      <c r="CT350" s="113"/>
      <c r="CU350" s="113"/>
      <c r="CV350" s="113"/>
      <c r="CW350" s="113"/>
      <c r="CX350" s="113"/>
      <c r="CY350" s="113"/>
      <c r="CZ350" s="113"/>
      <c r="DA350" s="113"/>
      <c r="DB350" s="113"/>
      <c r="DC350" s="113"/>
      <c r="DD350" s="113"/>
      <c r="DE350" s="113"/>
      <c r="DF350" s="113"/>
      <c r="DG350" s="113"/>
      <c r="DH350" s="113"/>
      <c r="DI350" s="113"/>
      <c r="DJ350" s="113"/>
      <c r="DK350" s="113"/>
      <c r="DL350" s="113"/>
      <c r="DM350" s="113">
        <f t="shared" ref="DM350:DN350" si="866">INDEX(LINEST(DM328:DM339, $C$236:$E$247, TRUE, TRUE), 1, 2)</f>
        <v>1.432063170755886</v>
      </c>
      <c r="DN350" s="113">
        <f t="shared" si="866"/>
        <v>9.7844899618303156</v>
      </c>
    </row>
    <row r="351" spans="1:118">
      <c r="D351" s="126"/>
      <c r="G351" s="83"/>
      <c r="H351" s="83" t="s">
        <v>223</v>
      </c>
      <c r="I351" s="113">
        <f>INDEX(LINEST(I328:I339, $C$236:$E$247, TRUE, TRUE), 1, 1)</f>
        <v>-1.1164970570875912</v>
      </c>
      <c r="J351" s="113">
        <f t="shared" ref="J351" si="867">INDEX(LINEST(J328:J339, $C$236:$E$247, TRUE, TRUE), 1, 1)</f>
        <v>-0.94886056494165383</v>
      </c>
      <c r="K351" s="113">
        <v>0</v>
      </c>
      <c r="L351" s="113">
        <f t="shared" ref="L351:M351" si="868">INDEX(LINEST(L328:L339, $C$236:$E$247, TRUE, TRUE), 1, 1)</f>
        <v>-1.0183692442971162</v>
      </c>
      <c r="M351" s="113">
        <f t="shared" si="868"/>
        <v>-0.89050526572277888</v>
      </c>
      <c r="N351" s="113">
        <v>0</v>
      </c>
      <c r="O351" s="113">
        <f t="shared" ref="O351" si="869">INDEX(LINEST(O328:O339, $C$236:$E$247, TRUE, TRUE), 1, 1)</f>
        <v>-1.4349753147204032</v>
      </c>
      <c r="P351" s="113">
        <v>0</v>
      </c>
      <c r="Q351" s="113">
        <v>0</v>
      </c>
      <c r="R351" s="113"/>
      <c r="S351" s="113">
        <f t="shared" ref="S351" si="870">INDEX(LINEST(S328:S339, $C$236:$E$247, TRUE, TRUE), 1, 1)</f>
        <v>-0.57815074948273137</v>
      </c>
      <c r="T351" s="113">
        <v>0</v>
      </c>
      <c r="U351" s="113">
        <v>0</v>
      </c>
      <c r="V351" s="113">
        <f t="shared" ref="V351" si="871">INDEX(LINEST(V328:V339, $C$236:$E$247, TRUE, TRUE), 1, 1)</f>
        <v>-0.37021949066670279</v>
      </c>
      <c r="W351" s="113">
        <v>0</v>
      </c>
      <c r="X351" s="113">
        <v>0</v>
      </c>
      <c r="Y351" s="113">
        <f t="shared" ref="Y351" si="872">INDEX(LINEST(Y328:Y339, $C$236:$E$247, TRUE, TRUE), 1, 1)</f>
        <v>-0.48954540950527931</v>
      </c>
      <c r="Z351" s="113"/>
      <c r="AA351" s="113"/>
      <c r="AB351" s="113">
        <f t="shared" ref="AB351" si="873">INDEX(LINEST(AB328:AB339, $C$236:$E$247, TRUE, TRUE), 1, 1)</f>
        <v>-0.19317941415326104</v>
      </c>
      <c r="AC351" s="113"/>
      <c r="AD351" s="113"/>
      <c r="AE351" s="113">
        <f t="shared" ref="AE351" si="874">INDEX(LINEST(AE328:AE339, $C$236:$E$247, TRUE, TRUE), 1, 1)</f>
        <v>-0.70735758775401592</v>
      </c>
      <c r="AF351" s="113"/>
      <c r="AG351" s="113"/>
      <c r="AH351" s="113">
        <f t="shared" ref="AH351" si="875">INDEX(LINEST(AH328:AH339, $C$236:$E$247, TRUE, TRUE), 1, 1)</f>
        <v>-0.45967291621906592</v>
      </c>
      <c r="AI351" s="113"/>
      <c r="AJ351" s="113"/>
      <c r="AK351" s="113">
        <f t="shared" ref="AK351" si="876">INDEX(LINEST(AK328:AK339, $C$236:$E$247, TRUE, TRUE), 1, 1)</f>
        <v>4.0452603287251048</v>
      </c>
      <c r="AL351" s="113"/>
      <c r="AM351" s="113"/>
      <c r="AN351" s="113">
        <f t="shared" ref="AN351:BA351" si="877">INDEX(LINEST(AN328:AN339, $C$236:$E$247, TRUE, TRUE), 1, 1)</f>
        <v>-0.43174631218240139</v>
      </c>
      <c r="AO351" s="113">
        <f t="shared" si="877"/>
        <v>-0.13277871961744428</v>
      </c>
      <c r="AP351" s="113">
        <f t="shared" si="877"/>
        <v>2.4235722343477647E-2</v>
      </c>
      <c r="AQ351" s="113">
        <f t="shared" si="877"/>
        <v>5.8570992151050723E-2</v>
      </c>
      <c r="AR351" s="113">
        <f t="shared" si="877"/>
        <v>-0.69331940736067998</v>
      </c>
      <c r="AS351" s="113">
        <f t="shared" si="877"/>
        <v>2.8445910419625242E-2</v>
      </c>
      <c r="AT351" s="113">
        <f t="shared" si="877"/>
        <v>-0.10786446363715146</v>
      </c>
      <c r="AU351" s="113">
        <f t="shared" si="877"/>
        <v>2.8852941499440028E-2</v>
      </c>
      <c r="AV351" s="113">
        <f t="shared" si="877"/>
        <v>-8.1653516545331692E-2</v>
      </c>
      <c r="AW351" s="113">
        <f t="shared" si="877"/>
        <v>-0.36528757517993543</v>
      </c>
      <c r="AX351" s="113">
        <f t="shared" si="877"/>
        <v>-0.4371697183421257</v>
      </c>
      <c r="AY351" s="113">
        <f t="shared" si="877"/>
        <v>-6.6097429363867255E-2</v>
      </c>
      <c r="AZ351" s="113">
        <f t="shared" si="877"/>
        <v>-1.8392028270225805E-2</v>
      </c>
      <c r="BA351" s="113">
        <f t="shared" si="877"/>
        <v>0.22642166912986916</v>
      </c>
      <c r="BB351" s="146">
        <v>0</v>
      </c>
      <c r="BC351" s="146">
        <v>0</v>
      </c>
      <c r="BD351" s="146">
        <v>0</v>
      </c>
      <c r="BE351" s="113">
        <f t="shared" ref="BE351:BG351" si="878">INDEX(LINEST(BE328:BE339, $C$236:$E$247, TRUE, TRUE), 1, 1)</f>
        <v>8.3351353432680991E-2</v>
      </c>
      <c r="BF351" s="113">
        <f t="shared" si="878"/>
        <v>-0.17801847350829852</v>
      </c>
      <c r="BG351" s="113">
        <f t="shared" si="878"/>
        <v>0.17535030068328802</v>
      </c>
      <c r="BH351" s="113"/>
      <c r="BI351" s="113">
        <f t="shared" ref="BI351:CF351" si="879">INDEX(LINEST(BI328:BI339, $C$236:$E$247, TRUE, TRUE), 1, 1)</f>
        <v>-0.23421164417438786</v>
      </c>
      <c r="BJ351" s="113">
        <f t="shared" si="879"/>
        <v>-0.18447632392827001</v>
      </c>
      <c r="BK351" s="113">
        <f t="shared" si="879"/>
        <v>-4.9745771296589561E-4</v>
      </c>
      <c r="BL351" s="113">
        <f t="shared" si="879"/>
        <v>0.15339930696939136</v>
      </c>
      <c r="BM351" s="113">
        <f t="shared" si="879"/>
        <v>0.23288906614890248</v>
      </c>
      <c r="BN351" s="113">
        <f t="shared" si="879"/>
        <v>0.16124829578446501</v>
      </c>
      <c r="BO351" s="113">
        <f t="shared" si="879"/>
        <v>-8.9309691655756918E-2</v>
      </c>
      <c r="BP351" s="113">
        <f t="shared" si="879"/>
        <v>0.17444564049366251</v>
      </c>
      <c r="BQ351" s="113">
        <f t="shared" si="879"/>
        <v>-0.26645831394313668</v>
      </c>
      <c r="BR351" s="113">
        <f t="shared" si="879"/>
        <v>5.2762935924392483E-2</v>
      </c>
      <c r="BS351" s="113">
        <f t="shared" si="879"/>
        <v>-0.11198099312732843</v>
      </c>
      <c r="BT351" s="113">
        <f t="shared" si="879"/>
        <v>-2.2069707867859261E-2</v>
      </c>
      <c r="BU351" s="113">
        <f t="shared" si="879"/>
        <v>-7.5346741166172404E-2</v>
      </c>
      <c r="BV351" s="113">
        <f t="shared" si="879"/>
        <v>5.8566767747290423E-2</v>
      </c>
      <c r="BW351" s="113">
        <f t="shared" si="879"/>
        <v>-0.15740575390427763</v>
      </c>
      <c r="BX351" s="113">
        <f t="shared" si="879"/>
        <v>-8.1446569803511333E-4</v>
      </c>
      <c r="BY351" s="113">
        <f t="shared" si="879"/>
        <v>-5.8566782509074109E-3</v>
      </c>
      <c r="BZ351" s="113">
        <f t="shared" si="879"/>
        <v>-1.5062681813093518E-2</v>
      </c>
      <c r="CA351" s="113">
        <f t="shared" si="879"/>
        <v>-9.6816309981525642E-3</v>
      </c>
      <c r="CB351" s="113">
        <f t="shared" si="879"/>
        <v>5.9738301011200605E-3</v>
      </c>
      <c r="CC351" s="113">
        <f t="shared" si="879"/>
        <v>-0.22940241444524001</v>
      </c>
      <c r="CD351" s="113">
        <f t="shared" si="879"/>
        <v>-2.9724006697029362E-2</v>
      </c>
      <c r="CE351" s="113">
        <f t="shared" si="879"/>
        <v>-0.21625212279173792</v>
      </c>
      <c r="CF351" s="113">
        <f t="shared" si="879"/>
        <v>-3.036966753412854E-2</v>
      </c>
      <c r="CG351" s="113"/>
      <c r="CH351" s="113"/>
      <c r="CI351" s="113"/>
      <c r="CJ351" s="113">
        <f t="shared" ref="CJ351:CK351" si="880">INDEX(LINEST(CJ328:CJ339, $C$236:$E$247, TRUE, TRUE), 1, 1)</f>
        <v>-4.3774922754884975E-2</v>
      </c>
      <c r="CK351" s="113">
        <f t="shared" si="880"/>
        <v>7.319341950235296E-2</v>
      </c>
      <c r="CL351" s="113"/>
      <c r="CM351" s="113">
        <f t="shared" ref="CM351" si="881">INDEX(LINEST(CM328:CM339, $C$236:$E$247, TRUE, TRUE), 1, 1)</f>
        <v>8.0652790099549246E-2</v>
      </c>
      <c r="CN351" s="113"/>
      <c r="CO351" s="113"/>
      <c r="CP351" s="113">
        <f t="shared" ref="CP351" si="882">INDEX(LINEST(CP328:CP339, $C$236:$E$247, TRUE, TRUE), 1, 1)</f>
        <v>6.513574539991554E-2</v>
      </c>
      <c r="CQ351" s="113"/>
      <c r="CR351" s="113"/>
      <c r="CS351" s="113"/>
      <c r="CT351" s="113"/>
      <c r="CU351" s="113"/>
      <c r="CV351" s="113"/>
      <c r="CW351" s="113"/>
      <c r="CX351" s="113"/>
      <c r="CY351" s="113"/>
      <c r="CZ351" s="113"/>
      <c r="DA351" s="113"/>
      <c r="DB351" s="113"/>
      <c r="DC351" s="113"/>
      <c r="DD351" s="113"/>
      <c r="DE351" s="113"/>
      <c r="DF351" s="113"/>
      <c r="DG351" s="113"/>
      <c r="DH351" s="113"/>
      <c r="DI351" s="113"/>
      <c r="DJ351" s="113"/>
      <c r="DK351" s="113"/>
      <c r="DL351" s="113"/>
      <c r="DM351" s="113">
        <f t="shared" ref="DM351:DN351" si="883">INDEX(LINEST(DM328:DM339, $C$236:$E$247, TRUE, TRUE), 1, 1)</f>
        <v>-0.38983471288748645</v>
      </c>
      <c r="DN351" s="113">
        <f t="shared" si="883"/>
        <v>3.7861499740877647</v>
      </c>
    </row>
    <row r="352" spans="1:118">
      <c r="D352" s="126"/>
      <c r="G352" s="83"/>
      <c r="H352" s="83" t="s">
        <v>222</v>
      </c>
      <c r="I352" s="78">
        <f>INDEX(LINEST(I328:I339, $C$236:$E$247, TRUE, TRUE), 3,1)</f>
        <v>0.96769110915269041</v>
      </c>
      <c r="J352" s="78">
        <f t="shared" ref="J352" si="884">INDEX(LINEST(J328:J339, $C$236:$E$247, TRUE, TRUE), 3,1)</f>
        <v>0.9600829366197281</v>
      </c>
      <c r="K352" s="78"/>
      <c r="L352" s="78">
        <f t="shared" ref="L352:M352" si="885">INDEX(LINEST(L328:L339, $C$236:$E$247, TRUE, TRUE), 3,1)</f>
        <v>0.94313411113049972</v>
      </c>
      <c r="M352" s="78">
        <f t="shared" si="885"/>
        <v>0.94409825562734306</v>
      </c>
      <c r="N352" s="78"/>
      <c r="O352" s="78">
        <f t="shared" ref="O352:P352" si="886">INDEX(LINEST(O328:O339, $C$236:$E$247, TRUE, TRUE), 3,1)</f>
        <v>0.95753302863824152</v>
      </c>
      <c r="P352" s="78">
        <f t="shared" si="886"/>
        <v>0.66759862830665306</v>
      </c>
      <c r="Q352" s="78"/>
      <c r="R352" s="78"/>
      <c r="S352" s="78">
        <f t="shared" ref="S352:T352" si="887">INDEX(LINEST(S328:S339, $C$236:$E$247, TRUE, TRUE), 3,1)</f>
        <v>0.97261935207889072</v>
      </c>
      <c r="T352" s="78">
        <f t="shared" si="887"/>
        <v>0.7229527600091884</v>
      </c>
      <c r="U352" s="78"/>
      <c r="V352" s="78">
        <f t="shared" ref="V352:W352" si="888">INDEX(LINEST(V328:V339, $C$236:$E$247, TRUE, TRUE), 3,1)</f>
        <v>0.97424462099874742</v>
      </c>
      <c r="W352" s="78">
        <f t="shared" si="888"/>
        <v>0.63988639763822164</v>
      </c>
      <c r="X352" s="78"/>
      <c r="Y352" s="78">
        <f t="shared" ref="Y352" si="889">INDEX(LINEST(Y328:Y339, $C$236:$E$247, TRUE, TRUE), 3,1)</f>
        <v>0.94314222581798024</v>
      </c>
      <c r="Z352" s="78"/>
      <c r="AA352" s="78"/>
      <c r="AB352" s="78">
        <f t="shared" ref="AB352" si="890">INDEX(LINEST(AB328:AB339, $C$236:$E$247, TRUE, TRUE), 3,1)</f>
        <v>0.90875220087470765</v>
      </c>
      <c r="AC352" s="78"/>
      <c r="AD352" s="78"/>
      <c r="AE352" s="78">
        <f t="shared" ref="AE352" si="891">INDEX(LINEST(AE328:AE339, $C$236:$E$247, TRUE, TRUE), 3,1)</f>
        <v>0.94718806017584978</v>
      </c>
      <c r="AF352" s="78"/>
      <c r="AG352" s="78"/>
      <c r="AH352" s="78">
        <f t="shared" ref="AH352" si="892">INDEX(LINEST(AH328:AH339, $C$236:$E$247, TRUE, TRUE), 3,1)</f>
        <v>0.93431793942442432</v>
      </c>
      <c r="AI352" s="78"/>
      <c r="AJ352" s="78"/>
      <c r="AK352" s="78">
        <f t="shared" ref="AK352" si="893">INDEX(LINEST(AK328:AK339, $C$236:$E$247, TRUE, TRUE), 3,1)</f>
        <v>0.9779174757707384</v>
      </c>
      <c r="AL352" s="78"/>
      <c r="AM352" s="78"/>
      <c r="AN352" s="78">
        <f t="shared" ref="AN352:BA352" si="894">INDEX(LINEST(AN328:AN339, $C$236:$E$247, TRUE, TRUE), 3,1)</f>
        <v>0.55356843866014549</v>
      </c>
      <c r="AO352" s="78">
        <f t="shared" si="894"/>
        <v>0.44392124995067278</v>
      </c>
      <c r="AP352" s="78">
        <f t="shared" si="894"/>
        <v>0.94717989111412471</v>
      </c>
      <c r="AQ352" s="78">
        <f t="shared" si="894"/>
        <v>0.9863419407155275</v>
      </c>
      <c r="AR352" s="78">
        <f t="shared" si="894"/>
        <v>0.94662983299850767</v>
      </c>
      <c r="AS352" s="78">
        <f t="shared" si="894"/>
        <v>0.98213445010070788</v>
      </c>
      <c r="AT352" s="78">
        <f t="shared" si="894"/>
        <v>0.93399548464387105</v>
      </c>
      <c r="AU352" s="78">
        <f t="shared" si="894"/>
        <v>0.98096653397957334</v>
      </c>
      <c r="AV352" s="78">
        <f t="shared" si="894"/>
        <v>0.94742990863674137</v>
      </c>
      <c r="AW352" s="78">
        <f t="shared" si="894"/>
        <v>0.98764612190789136</v>
      </c>
      <c r="AX352" s="78">
        <f t="shared" si="894"/>
        <v>0.76055390428448488</v>
      </c>
      <c r="AY352" s="78">
        <f t="shared" si="894"/>
        <v>0.97573395861694046</v>
      </c>
      <c r="AZ352" s="78">
        <f t="shared" si="894"/>
        <v>0.94191457134646162</v>
      </c>
      <c r="BA352" s="78">
        <f t="shared" si="894"/>
        <v>0.82598027301264665</v>
      </c>
      <c r="BB352" s="78"/>
      <c r="BC352" s="78"/>
      <c r="BD352" s="78"/>
      <c r="BE352" s="78">
        <f t="shared" ref="BE352:BG352" si="895">INDEX(LINEST(BE328:BE339, $C$236:$E$247, TRUE, TRUE), 3,1)</f>
        <v>0.86629618236110173</v>
      </c>
      <c r="BF352" s="78">
        <f t="shared" si="895"/>
        <v>0.95533912924813136</v>
      </c>
      <c r="BG352" s="78">
        <f t="shared" si="895"/>
        <v>0.80642674344590815</v>
      </c>
      <c r="BH352" s="78"/>
      <c r="BI352" s="78">
        <f t="shared" ref="BI352:CF352" si="896">INDEX(LINEST(BI328:BI339, $C$236:$E$247, TRUE, TRUE), 3,1)</f>
        <v>0.9585290485971858</v>
      </c>
      <c r="BJ352" s="78">
        <f t="shared" si="896"/>
        <v>0.97420186250497809</v>
      </c>
      <c r="BK352" s="78">
        <f t="shared" si="896"/>
        <v>0.97663199093803532</v>
      </c>
      <c r="BL352" s="78">
        <f t="shared" si="896"/>
        <v>0.98258110540444521</v>
      </c>
      <c r="BM352" s="78">
        <f t="shared" si="896"/>
        <v>0.97611942786846029</v>
      </c>
      <c r="BN352" s="78">
        <f t="shared" si="896"/>
        <v>0.9760937067167873</v>
      </c>
      <c r="BO352" s="78">
        <f t="shared" si="896"/>
        <v>0.88016245092779022</v>
      </c>
      <c r="BP352" s="78">
        <f t="shared" si="896"/>
        <v>0.92453184662005605</v>
      </c>
      <c r="BQ352" s="78">
        <f t="shared" si="896"/>
        <v>0.99409000681019999</v>
      </c>
      <c r="BR352" s="78">
        <f t="shared" si="896"/>
        <v>0.98647838471592386</v>
      </c>
      <c r="BS352" s="78">
        <f t="shared" si="896"/>
        <v>0.98832570185543567</v>
      </c>
      <c r="BT352" s="78">
        <f t="shared" si="896"/>
        <v>0.97074269608107666</v>
      </c>
      <c r="BU352" s="78">
        <f t="shared" si="896"/>
        <v>0.98131234974065751</v>
      </c>
      <c r="BV352" s="78">
        <f t="shared" si="896"/>
        <v>0.97452227619472598</v>
      </c>
      <c r="BW352" s="78">
        <f t="shared" si="896"/>
        <v>0.98403138217366271</v>
      </c>
      <c r="BX352" s="78">
        <f t="shared" si="896"/>
        <v>0.79629374848394596</v>
      </c>
      <c r="BY352" s="78">
        <f t="shared" si="896"/>
        <v>0.91881655369862536</v>
      </c>
      <c r="BZ352" s="78">
        <f t="shared" si="896"/>
        <v>0.89408607043666666</v>
      </c>
      <c r="CA352" s="78">
        <f t="shared" si="896"/>
        <v>0.9882934375002983</v>
      </c>
      <c r="CB352" s="78">
        <f t="shared" si="896"/>
        <v>0.98424569260400663</v>
      </c>
      <c r="CC352" s="78">
        <f t="shared" si="896"/>
        <v>0.94229067909440756</v>
      </c>
      <c r="CD352" s="78">
        <f t="shared" si="896"/>
        <v>0.97458297492206858</v>
      </c>
      <c r="CE352" s="78">
        <f t="shared" si="896"/>
        <v>0.73449311721275501</v>
      </c>
      <c r="CF352" s="78">
        <f t="shared" si="896"/>
        <v>0.82303428831915515</v>
      </c>
      <c r="CG352" s="78"/>
      <c r="CH352" s="78"/>
      <c r="CI352" s="78"/>
      <c r="CJ352" s="78">
        <f t="shared" ref="CJ352:CK352" si="897">INDEX(LINEST(CJ328:CJ339, $C$236:$E$247, TRUE, TRUE), 3,1)</f>
        <v>0.75297659486761737</v>
      </c>
      <c r="CK352" s="78">
        <f t="shared" si="897"/>
        <v>0.95330026350781882</v>
      </c>
      <c r="CL352" s="78"/>
      <c r="CM352" s="78">
        <f t="shared" ref="CM352" si="898">INDEX(LINEST(CM328:CM339, $C$236:$E$247, TRUE, TRUE), 3,1)</f>
        <v>0.63104729159132933</v>
      </c>
      <c r="CN352" s="78"/>
      <c r="CO352" s="78"/>
      <c r="CP352" s="78">
        <f t="shared" ref="CP352" si="899">INDEX(LINEST(CP328:CP339, $C$236:$E$247, TRUE, TRUE), 3,1)</f>
        <v>0.94820453695984364</v>
      </c>
      <c r="CQ352" s="78"/>
      <c r="CR352" s="78"/>
      <c r="CS352" s="78"/>
      <c r="CT352" s="78"/>
      <c r="CU352" s="78"/>
      <c r="CV352" s="78"/>
      <c r="CW352" s="78"/>
      <c r="CX352" s="78"/>
      <c r="CY352" s="78"/>
      <c r="CZ352" s="78"/>
      <c r="DA352" s="78"/>
      <c r="DB352" s="78"/>
      <c r="DC352" s="78"/>
      <c r="DD352" s="78"/>
      <c r="DE352" s="78"/>
      <c r="DF352" s="78"/>
      <c r="DG352" s="78"/>
      <c r="DH352" s="78"/>
      <c r="DI352" s="78"/>
      <c r="DJ352" s="78"/>
      <c r="DK352" s="78"/>
      <c r="DL352" s="78"/>
      <c r="DM352" s="78">
        <f t="shared" ref="DM352:DN352" si="900">INDEX(LINEST(DM328:DM339, $C$236:$E$247, TRUE, TRUE), 3,1)</f>
        <v>0.7765472722162885</v>
      </c>
      <c r="DN352" s="78">
        <f t="shared" si="900"/>
        <v>0.79291868971163937</v>
      </c>
    </row>
    <row r="353" spans="3:118">
      <c r="D353" s="126"/>
      <c r="G353" s="83"/>
      <c r="H353" s="83" t="s">
        <v>256</v>
      </c>
      <c r="I353" s="129">
        <f>I348+(I349*$C$247) + (I350*$D$247) + (I351*$E$247)</f>
        <v>23.016382164918014</v>
      </c>
      <c r="J353" s="129">
        <f t="shared" ref="J353" si="901">J348+(J349*$C$247) + (J350*$D$247) + (J351*$E$247)</f>
        <v>22.551777441874037</v>
      </c>
      <c r="K353" s="129"/>
      <c r="L353" s="129">
        <f t="shared" ref="L353:M353" si="902">L348+(L349*$C$247) + (L350*$D$247) + (L351*$E$247)</f>
        <v>23.879995326445169</v>
      </c>
      <c r="M353" s="129">
        <f t="shared" si="902"/>
        <v>22.979046758639925</v>
      </c>
      <c r="N353" s="129"/>
      <c r="O353" s="129">
        <f t="shared" ref="O353:P353" si="903">O348+(O349*$C$247) + (O350*$D$247) + (O351*$E$247)</f>
        <v>28.781019150164411</v>
      </c>
      <c r="P353" s="129">
        <f t="shared" si="903"/>
        <v>0</v>
      </c>
      <c r="Q353" s="129"/>
      <c r="R353" s="129"/>
      <c r="S353" s="129">
        <f t="shared" ref="S353:T353" si="904">S348+(S349*$C$247) + (S350*$D$247) + (S351*$E$247)</f>
        <v>29.019523037322188</v>
      </c>
      <c r="T353" s="129">
        <f t="shared" si="904"/>
        <v>0</v>
      </c>
      <c r="U353" s="129"/>
      <c r="V353" s="129">
        <f t="shared" ref="V353:W353" si="905">V348+(V349*$C$247) + (V350*$D$247) + (V351*$E$247)</f>
        <v>33.721329484543389</v>
      </c>
      <c r="W353" s="129">
        <f t="shared" si="905"/>
        <v>0</v>
      </c>
      <c r="X353" s="129"/>
      <c r="Y353" s="129">
        <f t="shared" ref="Y353" si="906">Y348+(Y349*$C$247) + (Y350*$D$247) + (Y351*$E$247)</f>
        <v>20.902700246557515</v>
      </c>
      <c r="Z353" s="129"/>
      <c r="AA353" s="129"/>
      <c r="AB353" s="129">
        <f t="shared" ref="AB353" si="907">AB348+(AB349*$C$247) + (AB350*$D$247) + (AB351*$E$247)</f>
        <v>20.963204479971921</v>
      </c>
      <c r="AC353" s="129"/>
      <c r="AD353" s="129"/>
      <c r="AE353" s="129">
        <f t="shared" ref="AE353" si="908">AE348+(AE349*$C$247) + (AE350*$D$247) + (AE351*$E$247)</f>
        <v>18.310800306829606</v>
      </c>
      <c r="AF353" s="129"/>
      <c r="AG353" s="129"/>
      <c r="AH353" s="129">
        <f t="shared" ref="AH353" si="909">AH348+(AH349*$C$247) + (AH350*$D$247) + (AH351*$E$247)</f>
        <v>20.513789007262062</v>
      </c>
      <c r="AI353" s="129"/>
      <c r="AJ353" s="129"/>
      <c r="AK353" s="129">
        <f t="shared" ref="AK353" si="910">AK348+(AK349*$C$247) + (AK350*$D$247) + (AK351*$E$247)</f>
        <v>44.382849405178604</v>
      </c>
      <c r="AL353" s="129"/>
      <c r="AM353" s="129"/>
      <c r="AN353" s="129">
        <f t="shared" ref="AN353:BA353" si="911">AN348+(AN349*$C$247) + (AN350*$D$247) + (AN351*$E$247)</f>
        <v>9.194031550291129</v>
      </c>
      <c r="AO353" s="129">
        <f t="shared" si="911"/>
        <v>7.0738542744754795</v>
      </c>
      <c r="AP353" s="129">
        <f t="shared" si="911"/>
        <v>5.250654382130989</v>
      </c>
      <c r="AQ353" s="129">
        <f t="shared" si="911"/>
        <v>5.3800162430482885</v>
      </c>
      <c r="AR353" s="129">
        <f t="shared" si="911"/>
        <v>14.400152364433779</v>
      </c>
      <c r="AS353" s="129">
        <f t="shared" si="911"/>
        <v>5.4217239372714161</v>
      </c>
      <c r="AT353" s="129">
        <f t="shared" si="911"/>
        <v>7.6558157890622454</v>
      </c>
      <c r="AU353" s="129">
        <f t="shared" si="911"/>
        <v>5.4638318769171121</v>
      </c>
      <c r="AV353" s="129">
        <f t="shared" si="911"/>
        <v>7.5213703301314467</v>
      </c>
      <c r="AW353" s="129">
        <f t="shared" si="911"/>
        <v>11.149155314855875</v>
      </c>
      <c r="AX353" s="129">
        <f t="shared" si="911"/>
        <v>10.871075089133001</v>
      </c>
      <c r="AY353" s="129">
        <f t="shared" si="911"/>
        <v>12.383562141733421</v>
      </c>
      <c r="AZ353" s="129">
        <f t="shared" si="911"/>
        <v>16.153127657542562</v>
      </c>
      <c r="BA353" s="129">
        <f t="shared" si="911"/>
        <v>13.223666711298335</v>
      </c>
      <c r="BB353" s="129"/>
      <c r="BC353" s="129"/>
      <c r="BD353" s="129"/>
      <c r="BE353" s="129">
        <f t="shared" ref="BE353:BG353" si="912">BE348+(BE349*$C$247) + (BE350*$D$247) + (BE351*$E$247)</f>
        <v>8.3551322099486356</v>
      </c>
      <c r="BF353" s="129">
        <f t="shared" si="912"/>
        <v>8.1531029519350113</v>
      </c>
      <c r="BG353" s="129">
        <f t="shared" si="912"/>
        <v>17.403487078634953</v>
      </c>
      <c r="BH353" s="129"/>
      <c r="BI353" s="129">
        <f t="shared" ref="BI353:CF353" si="913">BI348+(BI349*$C$247) + (BI350*$D$247) + (BI351*$E$247)</f>
        <v>10.120291302679561</v>
      </c>
      <c r="BJ353" s="129">
        <f t="shared" si="913"/>
        <v>11.845711413341462</v>
      </c>
      <c r="BK353" s="129">
        <f t="shared" si="913"/>
        <v>14.567036204213407</v>
      </c>
      <c r="BL353" s="129">
        <f t="shared" si="913"/>
        <v>16.077571122247548</v>
      </c>
      <c r="BM353" s="129">
        <f t="shared" si="913"/>
        <v>16.412256804164656</v>
      </c>
      <c r="BN353" s="129">
        <f t="shared" si="913"/>
        <v>16.233497754912833</v>
      </c>
      <c r="BO353" s="129">
        <f t="shared" si="913"/>
        <v>15.391210938965884</v>
      </c>
      <c r="BP353" s="129">
        <f t="shared" si="913"/>
        <v>15.460558154716864</v>
      </c>
      <c r="BQ353" s="129">
        <f t="shared" si="913"/>
        <v>15.095492961680065</v>
      </c>
      <c r="BR353" s="129">
        <f t="shared" si="913"/>
        <v>16.834940124009606</v>
      </c>
      <c r="BS353" s="129">
        <f t="shared" si="913"/>
        <v>16.97142635380726</v>
      </c>
      <c r="BT353" s="129">
        <f t="shared" si="913"/>
        <v>17.282536969160326</v>
      </c>
      <c r="BU353" s="129">
        <f t="shared" si="913"/>
        <v>13.163593768759114</v>
      </c>
      <c r="BV353" s="129">
        <f t="shared" si="913"/>
        <v>16.338686050903149</v>
      </c>
      <c r="BW353" s="129">
        <f t="shared" si="913"/>
        <v>12.892935465399773</v>
      </c>
      <c r="BX353" s="129">
        <f t="shared" si="913"/>
        <v>4.4196956257483784</v>
      </c>
      <c r="BY353" s="129">
        <f t="shared" si="913"/>
        <v>0.90543831519805451</v>
      </c>
      <c r="BZ353" s="129">
        <f t="shared" si="913"/>
        <v>1.0340890691369538</v>
      </c>
      <c r="CA353" s="129">
        <f t="shared" si="913"/>
        <v>12.116531659935401</v>
      </c>
      <c r="CB353" s="129">
        <f t="shared" si="913"/>
        <v>12.466332040330228</v>
      </c>
      <c r="CC353" s="129">
        <f t="shared" si="913"/>
        <v>13.162146672099141</v>
      </c>
      <c r="CD353" s="129">
        <f t="shared" si="913"/>
        <v>13.701846367425702</v>
      </c>
      <c r="CE353" s="129">
        <f t="shared" si="913"/>
        <v>13.864834457892641</v>
      </c>
      <c r="CF353" s="129">
        <f t="shared" si="913"/>
        <v>0.96496319233133931</v>
      </c>
      <c r="CG353" s="129"/>
      <c r="CH353" s="129"/>
      <c r="CI353" s="129"/>
      <c r="CJ353" s="129">
        <f t="shared" ref="CJ353:CK353" si="914">CJ348+(CJ349*$C$247) + (CJ350*$D$247) + (CJ351*$E$247)</f>
        <v>2.5195237187358401</v>
      </c>
      <c r="CK353" s="129">
        <f t="shared" si="914"/>
        <v>11.798228172725686</v>
      </c>
      <c r="CL353" s="129"/>
      <c r="CM353" s="129">
        <f t="shared" ref="CM353" si="915">CM348+(CM349*$C$247) + (CM350*$D$247) + (CM351*$E$247)</f>
        <v>23.744117594221223</v>
      </c>
      <c r="CN353" s="129"/>
      <c r="CO353" s="129"/>
      <c r="CP353" s="129">
        <f t="shared" ref="CP353" si="916">CP348+(CP349*$C$247) + (CP350*$D$247) + (CP351*$E$247)</f>
        <v>9.0472651444086694</v>
      </c>
      <c r="CQ353" s="129"/>
      <c r="CR353" s="129"/>
      <c r="CS353" s="129"/>
      <c r="CT353" s="129"/>
      <c r="CU353" s="129"/>
      <c r="CV353" s="129"/>
      <c r="CW353" s="129"/>
      <c r="CX353" s="129"/>
      <c r="CY353" s="129"/>
      <c r="CZ353" s="129"/>
      <c r="DA353" s="129"/>
      <c r="DB353" s="129"/>
      <c r="DC353" s="129"/>
      <c r="DD353" s="129"/>
      <c r="DE353" s="129"/>
      <c r="DF353" s="129"/>
      <c r="DG353" s="129"/>
      <c r="DH353" s="129"/>
      <c r="DI353" s="129"/>
      <c r="DJ353" s="129"/>
      <c r="DK353" s="129"/>
      <c r="DL353" s="129"/>
      <c r="DM353" s="129">
        <f t="shared" ref="DM353:DN353" si="917">DM348+(DM349*$C$247) + (DM350*$D$247) + (DM351*$E$247)</f>
        <v>9.4227642646942513</v>
      </c>
      <c r="DN353" s="129">
        <f t="shared" si="917"/>
        <v>57.639765497320695</v>
      </c>
    </row>
    <row r="354" spans="3:118">
      <c r="D354" s="126"/>
      <c r="G354" s="83"/>
      <c r="H354" s="83"/>
      <c r="I354" s="78"/>
      <c r="J354" s="78"/>
      <c r="K354" s="78"/>
      <c r="L354" s="78"/>
      <c r="M354" s="78"/>
      <c r="N354" s="78"/>
      <c r="O354" s="78"/>
      <c r="P354" s="78"/>
      <c r="Q354" s="78"/>
      <c r="R354" s="78"/>
      <c r="S354" s="78"/>
      <c r="T354" s="78"/>
      <c r="U354" s="78"/>
      <c r="V354" s="78"/>
      <c r="W354" s="78"/>
      <c r="X354" s="78"/>
      <c r="Y354" s="78"/>
      <c r="Z354" s="78"/>
      <c r="AA354" s="78"/>
      <c r="AB354" s="78"/>
      <c r="AC354" s="78"/>
      <c r="AD354" s="78"/>
      <c r="AE354" s="78"/>
      <c r="AF354" s="78"/>
      <c r="AG354" s="78"/>
      <c r="AH354" s="78"/>
      <c r="AI354" s="78"/>
      <c r="AJ354" s="78"/>
      <c r="AK354" s="78"/>
      <c r="AL354" s="78"/>
      <c r="AM354" s="78"/>
      <c r="AN354" s="78"/>
      <c r="AO354" s="78"/>
      <c r="AP354" s="78"/>
      <c r="AQ354" s="78"/>
      <c r="AR354" s="78"/>
      <c r="AS354" s="78"/>
      <c r="AT354" s="78"/>
      <c r="AU354" s="78"/>
      <c r="AV354" s="78"/>
      <c r="AW354" s="78"/>
      <c r="AX354" s="78"/>
      <c r="AY354" s="78"/>
      <c r="AZ354" s="78"/>
      <c r="BA354" s="78"/>
      <c r="BB354" s="78"/>
      <c r="BC354" s="78"/>
      <c r="BD354" s="78"/>
      <c r="BE354" s="78"/>
      <c r="BF354" s="78"/>
      <c r="BG354" s="78"/>
      <c r="BH354" s="78"/>
      <c r="BI354" s="78"/>
      <c r="BJ354" s="78"/>
      <c r="BK354" s="78"/>
      <c r="BL354" s="78"/>
      <c r="BM354" s="78"/>
      <c r="BN354" s="78"/>
      <c r="BO354" s="78"/>
      <c r="BP354" s="78"/>
      <c r="BQ354" s="78"/>
      <c r="BR354" s="78"/>
      <c r="BS354" s="78"/>
      <c r="BT354" s="78"/>
      <c r="BU354" s="78"/>
      <c r="BV354" s="78"/>
      <c r="BW354" s="78"/>
      <c r="BX354" s="78"/>
      <c r="BY354" s="78"/>
      <c r="BZ354" s="78"/>
      <c r="CA354" s="78"/>
      <c r="CB354" s="78"/>
      <c r="CC354" s="78"/>
      <c r="CD354" s="78"/>
      <c r="CE354" s="78"/>
      <c r="CF354" s="78"/>
      <c r="CG354" s="78"/>
      <c r="CH354" s="78"/>
      <c r="CI354" s="78"/>
      <c r="CJ354" s="78"/>
      <c r="CK354" s="78"/>
      <c r="CL354" s="78"/>
      <c r="CM354" s="78"/>
      <c r="CN354" s="78"/>
      <c r="CO354" s="78"/>
      <c r="CP354" s="78"/>
      <c r="CQ354" s="78"/>
      <c r="CR354" s="78"/>
      <c r="CS354" s="78"/>
      <c r="CT354" s="78"/>
      <c r="CU354" s="78"/>
      <c r="CV354" s="78"/>
      <c r="CW354" s="78"/>
      <c r="CX354" s="78"/>
      <c r="CY354" s="78"/>
      <c r="CZ354" s="78"/>
      <c r="DA354" s="78"/>
      <c r="DB354" s="78"/>
      <c r="DC354" s="78"/>
      <c r="DD354" s="78"/>
      <c r="DE354" s="78"/>
      <c r="DF354" s="78"/>
      <c r="DG354" s="78"/>
      <c r="DH354" s="78"/>
      <c r="DI354" s="78"/>
      <c r="DJ354" s="78"/>
      <c r="DK354" s="78"/>
      <c r="DL354" s="78"/>
      <c r="DM354" s="78"/>
      <c r="DN354" s="78"/>
    </row>
    <row r="355" spans="3:118">
      <c r="D355" s="126"/>
      <c r="G355" s="83" t="s">
        <v>258</v>
      </c>
      <c r="H355" s="83"/>
      <c r="I355" s="125">
        <f>IF(ABS(I346-I339)&lt;0.1, "", I346-I339)</f>
        <v>0.33664977210594316</v>
      </c>
      <c r="J355" s="125" t="str">
        <f t="shared" ref="J355" si="918">IF(ABS(J346-J339)&lt;0.1, "", J346-J339)</f>
        <v/>
      </c>
      <c r="K355" s="125"/>
      <c r="L355" s="125">
        <f t="shared" ref="L355:M355" si="919">IF(ABS(L346-L339)&lt;0.1, "", L346-L339)</f>
        <v>0.23384484644143555</v>
      </c>
      <c r="M355" s="125" t="str">
        <f t="shared" si="919"/>
        <v/>
      </c>
      <c r="N355" s="125"/>
      <c r="O355" s="125">
        <f t="shared" ref="O355:P355" si="920">IF(ABS(O346-O339)&lt;0.1, "", O346-O339)</f>
        <v>0.94446183655827554</v>
      </c>
      <c r="P355" s="125">
        <f t="shared" si="920"/>
        <v>6.2028824968418803</v>
      </c>
      <c r="Q355" s="125"/>
      <c r="R355" s="125"/>
      <c r="S355" s="125">
        <f t="shared" ref="S355:T355" si="921">IF(ABS(S346-S339)&lt;0.1, "", S346-S339)</f>
        <v>-0.24083088577883771</v>
      </c>
      <c r="T355" s="125">
        <f t="shared" si="921"/>
        <v>5.8625188649517099</v>
      </c>
      <c r="U355" s="125"/>
      <c r="V355" s="125">
        <f t="shared" ref="V355:W355" si="922">IF(ABS(V346-V339)&lt;0.1, "", V346-V339)</f>
        <v>-0.27252042977750079</v>
      </c>
      <c r="W355" s="125">
        <f t="shared" si="922"/>
        <v>7.0135767037984351</v>
      </c>
      <c r="X355" s="125"/>
      <c r="Y355" s="125">
        <f t="shared" ref="Y355" si="923">IF(ABS(Y346-Y339)&lt;0.1, "", Y346-Y339)</f>
        <v>-0.32424743151175406</v>
      </c>
      <c r="Z355" s="125"/>
      <c r="AA355" s="125"/>
      <c r="AB355" s="125">
        <f t="shared" ref="AB355" si="924">IF(ABS(AB346-AB339)&lt;0.1, "", AB346-AB339)</f>
        <v>-0.22019323520780887</v>
      </c>
      <c r="AC355" s="125"/>
      <c r="AD355" s="125"/>
      <c r="AE355" s="125">
        <f t="shared" ref="AE355" si="925">IF(ABS(AE346-AE339)&lt;0.1, "", AE346-AE339)</f>
        <v>0.33715847521550657</v>
      </c>
      <c r="AF355" s="125"/>
      <c r="AG355" s="125"/>
      <c r="AH355" s="125" t="str">
        <f t="shared" ref="AH355" si="926">IF(ABS(AH346-AH339)&lt;0.1, "", AH346-AH339)</f>
        <v/>
      </c>
      <c r="AI355" s="125"/>
      <c r="AJ355" s="125"/>
      <c r="AK355" s="125">
        <f t="shared" ref="AK355" si="927">IF(ABS(AK346-AK339)&lt;0.1, "", AK346-AK339)</f>
        <v>-3.1207485664281123</v>
      </c>
      <c r="AL355" s="125"/>
      <c r="AM355" s="125"/>
      <c r="AN355" s="125">
        <f t="shared" ref="AN355:BA355" si="928">IF(ABS(AN346-AN339)&lt;0.1, "", AN346-AN339)</f>
        <v>0.46618447859873235</v>
      </c>
      <c r="AO355" s="125">
        <f t="shared" si="928"/>
        <v>0.71388537737942315</v>
      </c>
      <c r="AP355" s="125">
        <f t="shared" si="928"/>
        <v>-0.10290199569540981</v>
      </c>
      <c r="AQ355" s="125" t="str">
        <f t="shared" si="928"/>
        <v/>
      </c>
      <c r="AR355" s="125">
        <f t="shared" si="928"/>
        <v>-0.26660615434245827</v>
      </c>
      <c r="AS355" s="125" t="str">
        <f t="shared" si="928"/>
        <v/>
      </c>
      <c r="AT355" s="125">
        <f t="shared" si="928"/>
        <v>-0.18362322308033274</v>
      </c>
      <c r="AU355" s="125" t="str">
        <f t="shared" si="928"/>
        <v/>
      </c>
      <c r="AV355" s="125" t="str">
        <f t="shared" si="928"/>
        <v/>
      </c>
      <c r="AW355" s="125">
        <f t="shared" si="928"/>
        <v>0.13946415634088716</v>
      </c>
      <c r="AX355" s="125">
        <f t="shared" si="928"/>
        <v>-0.25030705190054015</v>
      </c>
      <c r="AY355" s="125">
        <f t="shared" si="928"/>
        <v>-0.29683480880416901</v>
      </c>
      <c r="AZ355" s="125">
        <f t="shared" si="928"/>
        <v>-1.1103885905180277</v>
      </c>
      <c r="BA355" s="125">
        <f t="shared" si="928"/>
        <v>-0.42156724808376111</v>
      </c>
      <c r="BB355" s="125"/>
      <c r="BC355" s="125"/>
      <c r="BD355" s="125"/>
      <c r="BE355" s="125">
        <f t="shared" ref="BE355:BG355" si="929">IF(ABS(BE346-BE339)&lt;0.1, "", BE346-BE339)</f>
        <v>-0.21139349923858397</v>
      </c>
      <c r="BF355" s="125" t="str">
        <f t="shared" si="929"/>
        <v/>
      </c>
      <c r="BG355" s="125">
        <f t="shared" si="929"/>
        <v>-0.44589266674165629</v>
      </c>
      <c r="BH355" s="125"/>
      <c r="BI355" s="125">
        <f t="shared" ref="BI355:CF355" si="930">IF(ABS(BI346-BI339)&lt;0.1, "", BI346-BI339)</f>
        <v>0.26311073793849538</v>
      </c>
      <c r="BJ355" s="125">
        <f t="shared" si="930"/>
        <v>-0.44185047226217122</v>
      </c>
      <c r="BK355" s="125">
        <f t="shared" si="930"/>
        <v>-0.1332265733484288</v>
      </c>
      <c r="BL355" s="125">
        <f t="shared" si="930"/>
        <v>-0.12692634716574958</v>
      </c>
      <c r="BM355" s="125">
        <f t="shared" si="930"/>
        <v>-0.62288237906797761</v>
      </c>
      <c r="BN355" s="125">
        <f t="shared" si="930"/>
        <v>-0.56643205685619336</v>
      </c>
      <c r="BO355" s="125" t="str">
        <f t="shared" si="930"/>
        <v/>
      </c>
      <c r="BP355" s="125">
        <f t="shared" si="930"/>
        <v>0.16014325589026157</v>
      </c>
      <c r="BQ355" s="125">
        <f t="shared" si="930"/>
        <v>0.46755214906093023</v>
      </c>
      <c r="BR355" s="125" t="str">
        <f t="shared" si="930"/>
        <v/>
      </c>
      <c r="BS355" s="125" t="str">
        <f t="shared" si="930"/>
        <v/>
      </c>
      <c r="BT355" s="125">
        <f t="shared" si="930"/>
        <v>-0.24477850539793877</v>
      </c>
      <c r="BU355" s="125">
        <f t="shared" si="930"/>
        <v>-0.2535197587243605</v>
      </c>
      <c r="BV355" s="125">
        <f t="shared" si="930"/>
        <v>-0.71295899040003974</v>
      </c>
      <c r="BW355" s="125" t="str">
        <f t="shared" si="930"/>
        <v/>
      </c>
      <c r="BX355" s="125">
        <f t="shared" si="930"/>
        <v>-0.26909149105484964</v>
      </c>
      <c r="BY355" s="125" t="str">
        <f t="shared" si="930"/>
        <v/>
      </c>
      <c r="BZ355" s="125" t="str">
        <f t="shared" si="930"/>
        <v/>
      </c>
      <c r="CA355" s="125">
        <f t="shared" si="930"/>
        <v>-0.25946902332873378</v>
      </c>
      <c r="CB355" s="125">
        <f t="shared" si="930"/>
        <v>-0.39339236696450364</v>
      </c>
      <c r="CC355" s="125">
        <f t="shared" si="930"/>
        <v>-0.57161565194695818</v>
      </c>
      <c r="CD355" s="125">
        <f t="shared" si="930"/>
        <v>-0.49820341139957236</v>
      </c>
      <c r="CE355" s="125" t="str">
        <f t="shared" si="930"/>
        <v/>
      </c>
      <c r="CF355" s="125" t="str">
        <f t="shared" si="930"/>
        <v/>
      </c>
      <c r="CG355" s="125"/>
      <c r="CH355" s="125"/>
      <c r="CI355" s="125"/>
      <c r="CJ355" s="125">
        <f t="shared" ref="CJ355:CK355" si="931">IF(ABS(CJ346-CJ339)&lt;0.1, "", CJ346-CJ339)</f>
        <v>0.49413397598445119</v>
      </c>
      <c r="CK355" s="125">
        <f t="shared" si="931"/>
        <v>-1.2508889111970802</v>
      </c>
      <c r="CL355" s="125"/>
      <c r="CM355" s="125">
        <f t="shared" ref="CM355" si="932">IF(ABS(CM346-CM339)&lt;0.1, "", CM346-CM339)</f>
        <v>-0.59568578045169573</v>
      </c>
      <c r="CN355" s="125"/>
      <c r="CO355" s="125"/>
      <c r="CP355" s="125">
        <f t="shared" ref="CP355" si="933">IF(ABS(CP346-CP339)&lt;0.1, "", CP346-CP339)</f>
        <v>-0.60319706570843934</v>
      </c>
      <c r="CQ355" s="125"/>
      <c r="CR355" s="125"/>
      <c r="CS355" s="125"/>
      <c r="CT355" s="125"/>
      <c r="CU355" s="125"/>
      <c r="CV355" s="125"/>
      <c r="CW355" s="125"/>
      <c r="CX355" s="125"/>
      <c r="CY355" s="125"/>
      <c r="CZ355" s="125"/>
      <c r="DA355" s="125"/>
      <c r="DB355" s="125"/>
      <c r="DC355" s="125"/>
      <c r="DD355" s="125"/>
      <c r="DE355" s="125"/>
      <c r="DF355" s="125"/>
      <c r="DG355" s="125"/>
      <c r="DH355" s="125"/>
      <c r="DI355" s="125"/>
      <c r="DJ355" s="125"/>
      <c r="DK355" s="125"/>
      <c r="DL355" s="125"/>
      <c r="DM355" s="125">
        <f t="shared" ref="DM355:DN355" si="934">IF(ABS(DM346-DM339)&lt;0.1, "", DM346-DM339)</f>
        <v>0.99163357631385374</v>
      </c>
      <c r="DN355" s="125">
        <f t="shared" si="934"/>
        <v>5.7436238258318895</v>
      </c>
    </row>
    <row r="356" spans="3:118">
      <c r="D356" s="126"/>
      <c r="G356" s="83">
        <v>2000</v>
      </c>
      <c r="H356" s="83"/>
      <c r="I356" s="125" t="str">
        <f>IF(ABS(I353-I339)&lt;0.1, "", I353-I339)</f>
        <v/>
      </c>
      <c r="J356" s="125">
        <f t="shared" ref="J356" si="935">IF(ABS(J353-J339)&lt;0.1, "", J353-J339)</f>
        <v>-0.24822255812596339</v>
      </c>
      <c r="K356" s="125"/>
      <c r="L356" s="125" t="str">
        <f t="shared" ref="L356:M356" si="936">IF(ABS(L353-L339)&lt;0.1, "", L353-L339)</f>
        <v/>
      </c>
      <c r="M356" s="125">
        <f t="shared" si="936"/>
        <v>-0.1209532413600769</v>
      </c>
      <c r="N356" s="125"/>
      <c r="O356" s="125">
        <f t="shared" ref="O356:P356" si="937">IF(ABS(O353-O339)&lt;0.1, "", O353-O339)</f>
        <v>0.28101915016441126</v>
      </c>
      <c r="P356" s="125" t="str">
        <f t="shared" si="937"/>
        <v/>
      </c>
      <c r="Q356" s="125"/>
      <c r="R356" s="125"/>
      <c r="S356" s="125">
        <f t="shared" ref="S356:T356" si="938">IF(ABS(S353-S339)&lt;0.1, "", S353-S339)</f>
        <v>-0.28047696267781319</v>
      </c>
      <c r="T356" s="125" t="str">
        <f t="shared" si="938"/>
        <v/>
      </c>
      <c r="U356" s="125"/>
      <c r="V356" s="125">
        <f t="shared" ref="V356:W356" si="939">IF(ABS(V353-V339)&lt;0.1, "", V353-V339)</f>
        <v>-0.2786705154566107</v>
      </c>
      <c r="W356" s="125" t="str">
        <f t="shared" si="939"/>
        <v/>
      </c>
      <c r="X356" s="125"/>
      <c r="Y356" s="125">
        <f t="shared" ref="Y356" si="940">IF(ABS(Y353-Y339)&lt;0.1, "", Y353-Y339)</f>
        <v>-0.39729975344248558</v>
      </c>
      <c r="Z356" s="125"/>
      <c r="AA356" s="125"/>
      <c r="AB356" s="125">
        <f t="shared" ref="AB356" si="941">IF(ABS(AB353-AB339)&lt;0.1, "", AB353-AB339)</f>
        <v>-0.13679552002808038</v>
      </c>
      <c r="AC356" s="125"/>
      <c r="AD356" s="125"/>
      <c r="AE356" s="125">
        <f t="shared" ref="AE356" si="942">IF(ABS(AE353-AE339)&lt;0.1, "", AE353-AE339)</f>
        <v>0.1108003068296064</v>
      </c>
      <c r="AF356" s="125"/>
      <c r="AG356" s="125"/>
      <c r="AH356" s="125" t="str">
        <f t="shared" ref="AH356" si="943">IF(ABS(AH353-AH339)&lt;0.1, "", AH353-AH339)</f>
        <v/>
      </c>
      <c r="AI356" s="125"/>
      <c r="AJ356" s="125"/>
      <c r="AK356" s="125">
        <f t="shared" ref="AK356" si="944">IF(ABS(AK353-AK339)&lt;0.1, "", AK353-AK339)</f>
        <v>-0.21715059482139765</v>
      </c>
      <c r="AL356" s="125"/>
      <c r="AM356" s="125"/>
      <c r="AN356" s="125">
        <f t="shared" ref="AN356:BA356" si="945">IF(ABS(AN353-AN339)&lt;0.1, "", AN353-AN339)</f>
        <v>0.22403155029112831</v>
      </c>
      <c r="AO356" s="125">
        <f t="shared" si="945"/>
        <v>0.4138542744754794</v>
      </c>
      <c r="AP356" s="125" t="str">
        <f t="shared" si="945"/>
        <v/>
      </c>
      <c r="AQ356" s="125" t="str">
        <f t="shared" si="945"/>
        <v/>
      </c>
      <c r="AR356" s="125">
        <f t="shared" si="945"/>
        <v>-0.39984763556622127</v>
      </c>
      <c r="AS356" s="125" t="str">
        <f t="shared" si="945"/>
        <v/>
      </c>
      <c r="AT356" s="125" t="str">
        <f t="shared" si="945"/>
        <v/>
      </c>
      <c r="AU356" s="125" t="str">
        <f t="shared" si="945"/>
        <v/>
      </c>
      <c r="AV356" s="125" t="str">
        <f t="shared" si="945"/>
        <v/>
      </c>
      <c r="AW356" s="125" t="str">
        <f t="shared" si="945"/>
        <v/>
      </c>
      <c r="AX356" s="125">
        <f t="shared" si="945"/>
        <v>-0.22892491086699884</v>
      </c>
      <c r="AY356" s="125">
        <f t="shared" si="945"/>
        <v>-0.21643785826657869</v>
      </c>
      <c r="AZ356" s="125">
        <f t="shared" si="945"/>
        <v>-0.84687234245743781</v>
      </c>
      <c r="BA356" s="125">
        <f t="shared" si="945"/>
        <v>-0.27633328870166451</v>
      </c>
      <c r="BB356" s="125"/>
      <c r="BC356" s="125"/>
      <c r="BD356" s="125"/>
      <c r="BE356" s="125" t="str">
        <f t="shared" ref="BE356:BG356" si="946">IF(ABS(BE353-BE339)&lt;0.1, "", BE353-BE339)</f>
        <v/>
      </c>
      <c r="BF356" s="125">
        <f t="shared" si="946"/>
        <v>-0.14689704806498938</v>
      </c>
      <c r="BG356" s="125" t="str">
        <f t="shared" si="946"/>
        <v/>
      </c>
      <c r="BH356" s="125"/>
      <c r="BI356" s="125">
        <f t="shared" ref="BI356:CF356" si="947">IF(ABS(BI353-BI339)&lt;0.1, "", BI353-BI339)</f>
        <v>0.22029130267956099</v>
      </c>
      <c r="BJ356" s="125">
        <f t="shared" si="947"/>
        <v>-0.35428858665853724</v>
      </c>
      <c r="BK356" s="125" t="str">
        <f t="shared" si="947"/>
        <v/>
      </c>
      <c r="BL356" s="125" t="str">
        <f t="shared" si="947"/>
        <v/>
      </c>
      <c r="BM356" s="125">
        <f t="shared" si="947"/>
        <v>-0.38774319583534478</v>
      </c>
      <c r="BN356" s="125">
        <f t="shared" si="947"/>
        <v>-0.36650224508716889</v>
      </c>
      <c r="BO356" s="125" t="str">
        <f t="shared" si="947"/>
        <v/>
      </c>
      <c r="BP356" s="125">
        <f t="shared" si="947"/>
        <v>0.46055815471686401</v>
      </c>
      <c r="BQ356" s="125" t="str">
        <f t="shared" si="947"/>
        <v/>
      </c>
      <c r="BR356" s="125" t="str">
        <f t="shared" si="947"/>
        <v/>
      </c>
      <c r="BS356" s="125" t="str">
        <f t="shared" si="947"/>
        <v/>
      </c>
      <c r="BT356" s="125">
        <f t="shared" si="947"/>
        <v>-0.31746303083967575</v>
      </c>
      <c r="BU356" s="125">
        <f t="shared" si="947"/>
        <v>-0.23640623124088656</v>
      </c>
      <c r="BV356" s="125">
        <f t="shared" si="947"/>
        <v>-0.44131394909685184</v>
      </c>
      <c r="BW356" s="125">
        <f t="shared" si="947"/>
        <v>-0.10706453460022658</v>
      </c>
      <c r="BX356" s="125">
        <f t="shared" si="947"/>
        <v>-0.25030437425162155</v>
      </c>
      <c r="BY356" s="125" t="str">
        <f t="shared" si="947"/>
        <v/>
      </c>
      <c r="BZ356" s="125" t="str">
        <f t="shared" si="947"/>
        <v/>
      </c>
      <c r="CA356" s="125">
        <f t="shared" si="947"/>
        <v>-0.13346834006459929</v>
      </c>
      <c r="CB356" s="125">
        <f t="shared" si="947"/>
        <v>-0.20366795966977236</v>
      </c>
      <c r="CC356" s="125">
        <f t="shared" si="947"/>
        <v>-0.52785332790085882</v>
      </c>
      <c r="CD356" s="125">
        <f t="shared" si="947"/>
        <v>-0.29815363257429794</v>
      </c>
      <c r="CE356" s="125" t="str">
        <f t="shared" si="947"/>
        <v/>
      </c>
      <c r="CF356" s="125" t="str">
        <f t="shared" si="947"/>
        <v/>
      </c>
      <c r="CG356" s="125"/>
      <c r="CH356" s="125"/>
      <c r="CI356" s="125"/>
      <c r="CJ356" s="125">
        <f t="shared" ref="CJ356:CK356" si="948">IF(ABS(CJ353-CJ339)&lt;0.1, "", CJ353-CJ339)</f>
        <v>0.46952371873584031</v>
      </c>
      <c r="CK356" s="125">
        <f t="shared" si="948"/>
        <v>-0.70177182727431386</v>
      </c>
      <c r="CL356" s="125"/>
      <c r="CM356" s="125">
        <f t="shared" ref="CM356" si="949">IF(ABS(CM353-CM339)&lt;0.1, "", CM353-CM339)</f>
        <v>-0.21588240577877826</v>
      </c>
      <c r="CN356" s="125"/>
      <c r="CO356" s="125"/>
      <c r="CP356" s="125">
        <f t="shared" ref="CP356" si="950">IF(ABS(CP353-CP339)&lt;0.1, "", CP353-CP339)</f>
        <v>-0.43273485559133107</v>
      </c>
      <c r="CQ356" s="125"/>
      <c r="CR356" s="125"/>
      <c r="CS356" s="125"/>
      <c r="CT356" s="125"/>
      <c r="CU356" s="125"/>
      <c r="CV356" s="125"/>
      <c r="CW356" s="125"/>
      <c r="CX356" s="125"/>
      <c r="CY356" s="125"/>
      <c r="CZ356" s="125"/>
      <c r="DA356" s="125"/>
      <c r="DB356" s="125"/>
      <c r="DC356" s="125"/>
      <c r="DD356" s="125"/>
      <c r="DE356" s="125"/>
      <c r="DF356" s="125"/>
      <c r="DG356" s="125"/>
      <c r="DH356" s="125"/>
      <c r="DI356" s="125"/>
      <c r="DJ356" s="125"/>
      <c r="DK356" s="125"/>
      <c r="DL356" s="125"/>
      <c r="DM356" s="125">
        <f t="shared" ref="DM356:DN356" si="951">IF(ABS(DM353-DM339)&lt;0.1, "", DM353-DM339)</f>
        <v>0.79276426469425054</v>
      </c>
      <c r="DN356" s="125">
        <f t="shared" si="951"/>
        <v>5.5797654973206932</v>
      </c>
    </row>
    <row r="357" spans="3:118">
      <c r="D357" s="126"/>
      <c r="AY357" s="80"/>
      <c r="BA357" s="80"/>
      <c r="BB357" s="80"/>
      <c r="BC357" s="80"/>
      <c r="BD357" s="80"/>
      <c r="BE357" s="80"/>
      <c r="BF357" s="80"/>
      <c r="BG357" s="80"/>
      <c r="CD357" s="80"/>
      <c r="CF357" s="80"/>
      <c r="CM357" s="80"/>
    </row>
    <row r="358" spans="3:118">
      <c r="D358" s="20"/>
      <c r="AY358" s="80"/>
      <c r="BA358" s="80"/>
      <c r="BB358" s="80"/>
      <c r="BC358" s="80"/>
      <c r="BD358" s="80"/>
      <c r="BE358" s="80"/>
      <c r="BF358" s="80"/>
      <c r="BG358" s="80"/>
      <c r="CD358" s="80"/>
      <c r="CF358" s="80"/>
      <c r="CM358" s="80"/>
    </row>
    <row r="359" spans="3:118">
      <c r="D359" s="20"/>
      <c r="AY359" s="80"/>
      <c r="BA359" s="80"/>
      <c r="BB359" s="80"/>
      <c r="BC359" s="80"/>
      <c r="BD359" s="80"/>
      <c r="BE359" s="80"/>
      <c r="BF359" s="80"/>
      <c r="BG359" s="80"/>
      <c r="CD359" s="80"/>
      <c r="CF359" s="80"/>
      <c r="CM359" s="80"/>
    </row>
    <row r="360" spans="3:118">
      <c r="D360" s="20"/>
      <c r="AY360" s="80"/>
      <c r="BA360" s="80"/>
      <c r="BB360" s="80"/>
      <c r="BC360" s="80"/>
      <c r="BD360" s="80"/>
      <c r="BE360" s="80"/>
      <c r="BF360" s="80"/>
      <c r="BG360" s="80"/>
      <c r="CD360" s="80"/>
      <c r="CF360" s="80"/>
      <c r="CM360" s="80"/>
    </row>
    <row r="361" spans="3:118" ht="21">
      <c r="C361" t="str">
        <f>C317</f>
        <v>PPI</v>
      </c>
      <c r="D361" s="20" t="str">
        <f>D317</f>
        <v>Fuel</v>
      </c>
      <c r="F361" s="6" t="s">
        <v>71</v>
      </c>
      <c r="G361" t="s">
        <v>71</v>
      </c>
      <c r="H361" t="s">
        <v>71</v>
      </c>
      <c r="I361" t="s">
        <v>71</v>
      </c>
      <c r="J361" t="s">
        <v>71</v>
      </c>
      <c r="K361" t="s">
        <v>71</v>
      </c>
      <c r="L361" t="s">
        <v>71</v>
      </c>
      <c r="M361" t="s">
        <v>71</v>
      </c>
      <c r="N361" t="s">
        <v>71</v>
      </c>
      <c r="O361" t="s">
        <v>71</v>
      </c>
      <c r="P361" t="s">
        <v>71</v>
      </c>
      <c r="Q361" t="s">
        <v>71</v>
      </c>
      <c r="R361" t="s">
        <v>71</v>
      </c>
      <c r="S361" t="s">
        <v>71</v>
      </c>
      <c r="T361" t="s">
        <v>71</v>
      </c>
      <c r="U361" t="s">
        <v>71</v>
      </c>
      <c r="V361" t="s">
        <v>71</v>
      </c>
      <c r="W361" t="s">
        <v>71</v>
      </c>
      <c r="X361" t="s">
        <v>71</v>
      </c>
      <c r="Y361" t="s">
        <v>71</v>
      </c>
      <c r="Z361" t="s">
        <v>71</v>
      </c>
      <c r="AA361" t="s">
        <v>71</v>
      </c>
      <c r="AB361" t="s">
        <v>71</v>
      </c>
      <c r="AC361" t="s">
        <v>71</v>
      </c>
      <c r="AD361" t="s">
        <v>71</v>
      </c>
      <c r="AE361" t="s">
        <v>71</v>
      </c>
      <c r="AF361" t="s">
        <v>71</v>
      </c>
      <c r="AG361" t="s">
        <v>71</v>
      </c>
      <c r="AH361" t="s">
        <v>71</v>
      </c>
      <c r="AI361" t="s">
        <v>71</v>
      </c>
      <c r="AJ361" t="s">
        <v>71</v>
      </c>
      <c r="AK361" t="s">
        <v>71</v>
      </c>
      <c r="AL361" t="s">
        <v>71</v>
      </c>
      <c r="AM361" t="s">
        <v>71</v>
      </c>
      <c r="AN361" t="s">
        <v>71</v>
      </c>
      <c r="AO361" t="s">
        <v>71</v>
      </c>
      <c r="AP361" t="s">
        <v>71</v>
      </c>
      <c r="AQ361" t="s">
        <v>71</v>
      </c>
      <c r="AR361" t="s">
        <v>71</v>
      </c>
      <c r="AS361" t="s">
        <v>71</v>
      </c>
      <c r="AT361" t="s">
        <v>71</v>
      </c>
      <c r="AU361" t="s">
        <v>71</v>
      </c>
      <c r="AV361" t="s">
        <v>71</v>
      </c>
      <c r="AW361" t="s">
        <v>71</v>
      </c>
      <c r="AX361" t="s">
        <v>71</v>
      </c>
      <c r="AY361" t="s">
        <v>71</v>
      </c>
      <c r="AZ361" t="s">
        <v>71</v>
      </c>
      <c r="BA361" t="s">
        <v>71</v>
      </c>
      <c r="BB361" t="s">
        <v>71</v>
      </c>
      <c r="BC361" t="s">
        <v>71</v>
      </c>
      <c r="BD361" t="s">
        <v>71</v>
      </c>
      <c r="BE361" t="s">
        <v>71</v>
      </c>
      <c r="BF361" t="s">
        <v>71</v>
      </c>
      <c r="BG361" t="s">
        <v>71</v>
      </c>
      <c r="BH361" t="s">
        <v>71</v>
      </c>
      <c r="BI361" t="s">
        <v>71</v>
      </c>
      <c r="BJ361" t="s">
        <v>71</v>
      </c>
      <c r="BK361" t="s">
        <v>71</v>
      </c>
      <c r="BL361" t="s">
        <v>71</v>
      </c>
      <c r="BM361" t="s">
        <v>71</v>
      </c>
      <c r="BN361" t="s">
        <v>71</v>
      </c>
      <c r="BO361" t="s">
        <v>71</v>
      </c>
      <c r="BP361" t="s">
        <v>71</v>
      </c>
      <c r="BQ361" t="s">
        <v>71</v>
      </c>
      <c r="BR361" t="s">
        <v>71</v>
      </c>
      <c r="BS361" t="s">
        <v>71</v>
      </c>
      <c r="BT361" t="s">
        <v>71</v>
      </c>
      <c r="BU361" t="s">
        <v>71</v>
      </c>
      <c r="BV361" t="s">
        <v>71</v>
      </c>
      <c r="BW361" t="s">
        <v>71</v>
      </c>
      <c r="BX361" t="s">
        <v>71</v>
      </c>
      <c r="BY361" t="s">
        <v>71</v>
      </c>
      <c r="BZ361" t="s">
        <v>71</v>
      </c>
      <c r="CA361" t="s">
        <v>71</v>
      </c>
      <c r="CB361" t="s">
        <v>71</v>
      </c>
      <c r="CC361" t="s">
        <v>71</v>
      </c>
      <c r="CD361" t="s">
        <v>71</v>
      </c>
      <c r="CE361" t="s">
        <v>71</v>
      </c>
      <c r="CF361" t="s">
        <v>71</v>
      </c>
      <c r="CG361" t="s">
        <v>71</v>
      </c>
      <c r="CH361" t="s">
        <v>71</v>
      </c>
      <c r="CI361" t="s">
        <v>71</v>
      </c>
      <c r="CJ361" t="s">
        <v>71</v>
      </c>
      <c r="CK361" t="s">
        <v>71</v>
      </c>
      <c r="CL361" t="s">
        <v>71</v>
      </c>
      <c r="CM361" t="s">
        <v>71</v>
      </c>
      <c r="CN361" t="s">
        <v>71</v>
      </c>
      <c r="CO361" t="s">
        <v>71</v>
      </c>
      <c r="CP361" t="s">
        <v>71</v>
      </c>
      <c r="CQ361" t="s">
        <v>71</v>
      </c>
      <c r="CR361" t="s">
        <v>71</v>
      </c>
      <c r="CS361" t="s">
        <v>71</v>
      </c>
      <c r="CT361" t="s">
        <v>71</v>
      </c>
      <c r="CU361" t="s">
        <v>71</v>
      </c>
      <c r="CV361" t="s">
        <v>71</v>
      </c>
      <c r="CW361" t="s">
        <v>71</v>
      </c>
      <c r="CX361" t="s">
        <v>71</v>
      </c>
      <c r="CY361" t="s">
        <v>71</v>
      </c>
      <c r="CZ361" t="s">
        <v>71</v>
      </c>
      <c r="DA361" t="s">
        <v>71</v>
      </c>
      <c r="DB361" t="s">
        <v>71</v>
      </c>
      <c r="DC361" t="s">
        <v>71</v>
      </c>
      <c r="DD361" t="s">
        <v>71</v>
      </c>
      <c r="DE361" t="s">
        <v>71</v>
      </c>
      <c r="DF361" t="s">
        <v>71</v>
      </c>
      <c r="DG361" t="s">
        <v>71</v>
      </c>
      <c r="DH361" t="s">
        <v>71</v>
      </c>
      <c r="DI361" t="s">
        <v>71</v>
      </c>
      <c r="DJ361" t="s">
        <v>71</v>
      </c>
      <c r="DK361" t="s">
        <v>71</v>
      </c>
      <c r="DL361" t="s">
        <v>71</v>
      </c>
      <c r="DM361" t="s">
        <v>71</v>
      </c>
      <c r="DN361" t="s">
        <v>71</v>
      </c>
    </row>
    <row r="362" spans="3:118">
      <c r="C362">
        <f t="shared" ref="C362:D362" si="952">C318</f>
        <v>39.5</v>
      </c>
      <c r="D362" s="20">
        <f t="shared" si="952"/>
        <v>1.0866666666666667</v>
      </c>
      <c r="E362" s="42">
        <v>1990</v>
      </c>
      <c r="F362" s="21">
        <f t="shared" ref="F362:G382" si="953">AVERAGE(F137,F158,F179)</f>
        <v>66.341299060295071</v>
      </c>
      <c r="G362" s="21">
        <f t="shared" si="953"/>
        <v>43.572984749455337</v>
      </c>
      <c r="H362" s="21">
        <f t="shared" ref="H362:BS362" si="954">AVERAGE(H137,H158,H179)</f>
        <v>1.0866666666666667</v>
      </c>
      <c r="I362" s="21">
        <f t="shared" si="954"/>
        <v>15.22</v>
      </c>
      <c r="J362" s="21">
        <f t="shared" si="954"/>
        <v>11.533333333333333</v>
      </c>
      <c r="K362" s="21">
        <f t="shared" si="954"/>
        <v>22</v>
      </c>
      <c r="L362" s="21">
        <f t="shared" si="954"/>
        <v>16.59</v>
      </c>
      <c r="M362" s="21">
        <f t="shared" si="954"/>
        <v>10.9</v>
      </c>
      <c r="N362" s="21">
        <f t="shared" si="954"/>
        <v>56.666666666666664</v>
      </c>
      <c r="O362" s="21">
        <f t="shared" si="954"/>
        <v>17.920000000000002</v>
      </c>
      <c r="P362" s="21">
        <f t="shared" si="954"/>
        <v>10.200000000000001</v>
      </c>
      <c r="Q362" s="21">
        <f t="shared" si="954"/>
        <v>74</v>
      </c>
      <c r="R362" s="21">
        <f t="shared" si="954"/>
        <v>19.564823209428827</v>
      </c>
      <c r="S362" s="21">
        <f t="shared" si="954"/>
        <v>17.493333333333336</v>
      </c>
      <c r="T362" s="21">
        <f t="shared" si="954"/>
        <v>13.096887277122997</v>
      </c>
      <c r="U362" s="21">
        <f t="shared" si="954"/>
        <v>22.841644001208824</v>
      </c>
      <c r="V362" s="21">
        <f t="shared" si="954"/>
        <v>17.110945142101784</v>
      </c>
      <c r="W362" s="21">
        <f t="shared" si="954"/>
        <v>11</v>
      </c>
      <c r="X362" s="21">
        <f t="shared" si="954"/>
        <v>768</v>
      </c>
      <c r="Y362" s="21">
        <f t="shared" si="954"/>
        <v>11.333333333333334</v>
      </c>
      <c r="Z362" s="21">
        <f t="shared" si="954"/>
        <v>10</v>
      </c>
      <c r="AA362" s="21">
        <f t="shared" si="954"/>
        <v>0.96666666666666679</v>
      </c>
      <c r="AB362" s="21">
        <f t="shared" si="954"/>
        <v>11.6</v>
      </c>
      <c r="AC362" s="21">
        <f t="shared" si="954"/>
        <v>11.333333333333334</v>
      </c>
      <c r="AD362" s="21">
        <f t="shared" si="954"/>
        <v>1.0999999999999999</v>
      </c>
      <c r="AE362" s="21">
        <f t="shared" si="954"/>
        <v>11.533333333333331</v>
      </c>
      <c r="AF362" s="21">
        <f t="shared" si="954"/>
        <v>10</v>
      </c>
      <c r="AG362" s="21">
        <f t="shared" si="954"/>
        <v>1.2</v>
      </c>
      <c r="AH362" s="21">
        <f t="shared" si="954"/>
        <v>11.5</v>
      </c>
      <c r="AI362" s="21">
        <f t="shared" si="954"/>
        <v>12</v>
      </c>
      <c r="AJ362" s="21">
        <f t="shared" si="954"/>
        <v>1.0999999999999999</v>
      </c>
      <c r="AK362" s="21">
        <f t="shared" si="954"/>
        <v>11.5</v>
      </c>
      <c r="AL362" s="21">
        <f t="shared" si="954"/>
        <v>10</v>
      </c>
      <c r="AM362" s="21">
        <f t="shared" si="954"/>
        <v>1.5</v>
      </c>
      <c r="AN362" s="21">
        <f t="shared" si="954"/>
        <v>5.3049999999999997</v>
      </c>
      <c r="AO362" s="21">
        <f t="shared" si="954"/>
        <v>4.62</v>
      </c>
      <c r="AP362" s="21">
        <f t="shared" si="954"/>
        <v>2.72</v>
      </c>
      <c r="AQ362" s="21">
        <f t="shared" si="954"/>
        <v>2.9499999999999997</v>
      </c>
      <c r="AR362" s="21">
        <f t="shared" si="954"/>
        <v>4.7600000000000007</v>
      </c>
      <c r="AS362" s="21">
        <f t="shared" si="954"/>
        <v>3.23</v>
      </c>
      <c r="AT362" s="21">
        <f t="shared" si="954"/>
        <v>5.5033333333333161</v>
      </c>
      <c r="AU362" s="21">
        <f t="shared" si="954"/>
        <v>3.1233333333333331</v>
      </c>
      <c r="AV362" s="21">
        <f t="shared" si="954"/>
        <v>4.0166666666666666</v>
      </c>
      <c r="AW362" s="21">
        <f t="shared" si="954"/>
        <v>5.746666666666667</v>
      </c>
      <c r="AX362" s="21">
        <f t="shared" si="954"/>
        <v>6.0236357517981629</v>
      </c>
      <c r="AY362" s="21">
        <f t="shared" si="954"/>
        <v>6.9733333333333336</v>
      </c>
      <c r="AZ362" s="21">
        <f t="shared" si="954"/>
        <v>7.77</v>
      </c>
      <c r="BA362" s="21">
        <f t="shared" si="954"/>
        <v>9.4433333333333334</v>
      </c>
      <c r="BB362" s="21" t="e">
        <f t="shared" si="954"/>
        <v>#DIV/0!</v>
      </c>
      <c r="BC362" s="21" t="e">
        <f t="shared" si="954"/>
        <v>#DIV/0!</v>
      </c>
      <c r="BD362" s="21" t="e">
        <f t="shared" si="954"/>
        <v>#DIV/0!</v>
      </c>
      <c r="BE362" s="21">
        <f t="shared" si="954"/>
        <v>4.6832298569933721</v>
      </c>
      <c r="BF362" s="21">
        <f t="shared" si="954"/>
        <v>4.2269458036935861</v>
      </c>
      <c r="BG362" s="21">
        <f t="shared" si="954"/>
        <v>9.9066666666666663</v>
      </c>
      <c r="BH362" s="21">
        <f t="shared" si="954"/>
        <v>5.3666049382716041</v>
      </c>
      <c r="BI362" s="21">
        <f t="shared" si="954"/>
        <v>5.2566666666666668</v>
      </c>
      <c r="BJ362" s="21">
        <f t="shared" si="954"/>
        <v>5.1170967741935538</v>
      </c>
      <c r="BK362" s="21">
        <f t="shared" si="954"/>
        <v>5.6233333333333322</v>
      </c>
      <c r="BL362" s="21">
        <f t="shared" si="954"/>
        <v>6.0633333333333335</v>
      </c>
      <c r="BM362" s="21">
        <f t="shared" si="954"/>
        <v>6.166666666666667</v>
      </c>
      <c r="BN362" s="21">
        <f t="shared" si="954"/>
        <v>6.0766666666666671</v>
      </c>
      <c r="BO362" s="21">
        <f t="shared" si="954"/>
        <v>7.5651898908123698</v>
      </c>
      <c r="BP362" s="21">
        <f t="shared" si="954"/>
        <v>6.1099999999999994</v>
      </c>
      <c r="BQ362" s="21">
        <f t="shared" si="954"/>
        <v>9.1416278076294102</v>
      </c>
      <c r="BR362" s="21">
        <f t="shared" si="954"/>
        <v>8.2679041336486474</v>
      </c>
      <c r="BS362" s="21">
        <f t="shared" si="954"/>
        <v>8.3862628049229855</v>
      </c>
      <c r="BT362" s="21">
        <f t="shared" ref="BT362:DN362" si="955">AVERAGE(BT137,BT158,BT179)</f>
        <v>8.549218563813108</v>
      </c>
      <c r="BU362" s="21">
        <f t="shared" si="955"/>
        <v>6.7666666666666666</v>
      </c>
      <c r="BV362" s="21">
        <f t="shared" si="955"/>
        <v>7.8324963749315506</v>
      </c>
      <c r="BW362" s="21">
        <f t="shared" si="955"/>
        <v>7.0766666666666671</v>
      </c>
      <c r="BX362" s="21">
        <f t="shared" si="955"/>
        <v>2.5366666666666666</v>
      </c>
      <c r="BY362" s="21">
        <f t="shared" si="955"/>
        <v>0.35333333333333333</v>
      </c>
      <c r="BZ362" s="21">
        <f t="shared" si="955"/>
        <v>0.39666666666666667</v>
      </c>
      <c r="CA362" s="21">
        <f t="shared" si="955"/>
        <v>6.293333333333333</v>
      </c>
      <c r="CB362" s="21">
        <f t="shared" si="955"/>
        <v>7.8099999999998611</v>
      </c>
      <c r="CC362" s="21">
        <f t="shared" si="955"/>
        <v>6.8466666666666667</v>
      </c>
      <c r="CD362" s="21">
        <f t="shared" si="955"/>
        <v>9.3599999999998147</v>
      </c>
      <c r="CE362" s="21">
        <f t="shared" si="955"/>
        <v>11.74</v>
      </c>
      <c r="CF362" s="21">
        <f t="shared" si="955"/>
        <v>0.32666666666666666</v>
      </c>
      <c r="CG362" s="21">
        <f t="shared" si="955"/>
        <v>7.29</v>
      </c>
      <c r="CH362" s="21">
        <f t="shared" si="955"/>
        <v>49.21</v>
      </c>
      <c r="CI362" s="21">
        <f t="shared" si="955"/>
        <v>27</v>
      </c>
      <c r="CJ362" s="21">
        <f t="shared" si="955"/>
        <v>2.5100000000000002</v>
      </c>
      <c r="CK362" s="21">
        <f t="shared" si="955"/>
        <v>9.3158109559611724</v>
      </c>
      <c r="CL362" s="21">
        <f t="shared" si="955"/>
        <v>0.88666666666666671</v>
      </c>
      <c r="CM362" s="21">
        <f t="shared" si="955"/>
        <v>12.14</v>
      </c>
      <c r="CN362" s="21">
        <f t="shared" si="955"/>
        <v>21.06</v>
      </c>
      <c r="CO362" s="21">
        <f t="shared" si="955"/>
        <v>5.1648558724328657</v>
      </c>
      <c r="CP362" s="21">
        <f t="shared" si="955"/>
        <v>4.1696717694111163</v>
      </c>
      <c r="CQ362" s="21">
        <f t="shared" si="955"/>
        <v>3.0066644534456479</v>
      </c>
      <c r="CR362" s="21">
        <f t="shared" si="955"/>
        <v>1.794960629921295</v>
      </c>
      <c r="CS362" s="21">
        <f t="shared" si="955"/>
        <v>0.30333333333333329</v>
      </c>
      <c r="CT362" s="21">
        <f t="shared" si="955"/>
        <v>0.25</v>
      </c>
      <c r="CU362" s="21">
        <f t="shared" si="955"/>
        <v>0.67893254257136004</v>
      </c>
      <c r="CV362" s="21">
        <f t="shared" si="955"/>
        <v>0.17666666666666667</v>
      </c>
      <c r="CW362" s="21">
        <f t="shared" si="955"/>
        <v>0.36000000000000004</v>
      </c>
      <c r="CX362" s="21">
        <f t="shared" si="955"/>
        <v>0.37999999999999995</v>
      </c>
      <c r="CY362" s="21">
        <f t="shared" si="955"/>
        <v>0.62755860402445085</v>
      </c>
      <c r="CZ362" s="21">
        <f t="shared" si="955"/>
        <v>1.0246586737620151</v>
      </c>
      <c r="DA362" s="21">
        <f t="shared" si="955"/>
        <v>0.5</v>
      </c>
      <c r="DB362" s="21">
        <f t="shared" si="955"/>
        <v>10.846666666666666</v>
      </c>
      <c r="DC362" s="21">
        <f t="shared" si="955"/>
        <v>0.89333333333333342</v>
      </c>
      <c r="DD362" s="21">
        <f t="shared" si="955"/>
        <v>5.6000000000000005</v>
      </c>
      <c r="DE362" s="21">
        <f t="shared" si="955"/>
        <v>1.2783054731848607</v>
      </c>
      <c r="DF362" s="21">
        <f t="shared" si="955"/>
        <v>5.9225139420519364</v>
      </c>
      <c r="DG362" s="21">
        <f t="shared" si="955"/>
        <v>5.59</v>
      </c>
      <c r="DH362" s="21">
        <f t="shared" si="955"/>
        <v>7.7666666666666666</v>
      </c>
      <c r="DI362" s="21">
        <f t="shared" si="955"/>
        <v>12.073333333333332</v>
      </c>
      <c r="DJ362" s="21">
        <f t="shared" si="955"/>
        <v>5.666666666666667</v>
      </c>
      <c r="DK362" s="21">
        <f t="shared" si="955"/>
        <v>11.942307692307693</v>
      </c>
      <c r="DL362" s="21">
        <f t="shared" si="955"/>
        <v>0.77491987179487187</v>
      </c>
      <c r="DM362" s="21">
        <f t="shared" si="955"/>
        <v>6.4066666666666663</v>
      </c>
      <c r="DN362" s="21">
        <f t="shared" si="955"/>
        <v>25.943333333333332</v>
      </c>
    </row>
    <row r="363" spans="3:118">
      <c r="C363">
        <f t="shared" ref="C363:D363" si="956">C319</f>
        <v>41.1</v>
      </c>
      <c r="D363" s="20">
        <f t="shared" si="956"/>
        <v>1.0906666666666667</v>
      </c>
      <c r="E363" s="42">
        <v>1991</v>
      </c>
      <c r="F363" s="21">
        <f t="shared" si="953"/>
        <v>68.518040318038857</v>
      </c>
      <c r="G363" s="21">
        <f t="shared" si="953"/>
        <v>44.444444444444436</v>
      </c>
      <c r="H363" s="21">
        <f t="shared" ref="H363:BS363" si="957">AVERAGE(H138,H159,H180)</f>
        <v>1.0906666666666667</v>
      </c>
      <c r="I363" s="21">
        <f t="shared" si="957"/>
        <v>15.25</v>
      </c>
      <c r="J363" s="21">
        <f t="shared" si="957"/>
        <v>12.4</v>
      </c>
      <c r="K363" s="21">
        <f t="shared" si="957"/>
        <v>21</v>
      </c>
      <c r="L363" s="21">
        <f t="shared" si="957"/>
        <v>16.37</v>
      </c>
      <c r="M363" s="21">
        <f t="shared" si="957"/>
        <v>12.633333333333335</v>
      </c>
      <c r="N363" s="21">
        <f t="shared" si="957"/>
        <v>44</v>
      </c>
      <c r="O363" s="21">
        <f t="shared" si="957"/>
        <v>18.12</v>
      </c>
      <c r="P363" s="21">
        <f t="shared" si="957"/>
        <v>8.9333333333333336</v>
      </c>
      <c r="Q363" s="21">
        <f t="shared" si="957"/>
        <v>73</v>
      </c>
      <c r="R363" s="21">
        <f t="shared" si="957"/>
        <v>19.494711393170139</v>
      </c>
      <c r="S363" s="21">
        <f t="shared" si="957"/>
        <v>17.373333333333335</v>
      </c>
      <c r="T363" s="21">
        <f t="shared" si="957"/>
        <v>13.005772136597159</v>
      </c>
      <c r="U363" s="21">
        <f t="shared" si="957"/>
        <v>22.112420670897553</v>
      </c>
      <c r="V363" s="21">
        <f t="shared" si="957"/>
        <v>17.428037012557834</v>
      </c>
      <c r="W363" s="21">
        <f t="shared" si="957"/>
        <v>11.333333333333336</v>
      </c>
      <c r="X363" s="21">
        <f t="shared" si="957"/>
        <v>800</v>
      </c>
      <c r="Y363" s="21">
        <f t="shared" si="957"/>
        <v>11.366666666666665</v>
      </c>
      <c r="Z363" s="21">
        <f t="shared" si="957"/>
        <v>13</v>
      </c>
      <c r="AA363" s="21">
        <f t="shared" si="957"/>
        <v>1.2</v>
      </c>
      <c r="AB363" s="21">
        <f t="shared" si="957"/>
        <v>11.133333333333335</v>
      </c>
      <c r="AC363" s="21">
        <f t="shared" si="957"/>
        <v>12.666666666666666</v>
      </c>
      <c r="AD363" s="21">
        <f t="shared" si="957"/>
        <v>1.4666666666666668</v>
      </c>
      <c r="AE363" s="21">
        <f t="shared" si="957"/>
        <v>10.733333333333334</v>
      </c>
      <c r="AF363" s="21">
        <f t="shared" si="957"/>
        <v>12.333333333333334</v>
      </c>
      <c r="AG363" s="21">
        <f t="shared" si="957"/>
        <v>1.3</v>
      </c>
      <c r="AH363" s="21">
        <f t="shared" si="957"/>
        <v>11.133333333333333</v>
      </c>
      <c r="AI363" s="21">
        <f t="shared" si="957"/>
        <v>14</v>
      </c>
      <c r="AJ363" s="21">
        <f t="shared" si="957"/>
        <v>1.3333333333333333</v>
      </c>
      <c r="AK363" s="21">
        <f t="shared" si="957"/>
        <v>11.5</v>
      </c>
      <c r="AL363" s="21">
        <f t="shared" si="957"/>
        <v>11</v>
      </c>
      <c r="AM363" s="21">
        <f t="shared" si="957"/>
        <v>1.2</v>
      </c>
      <c r="AN363" s="21">
        <f t="shared" si="957"/>
        <v>4.96</v>
      </c>
      <c r="AO363" s="21">
        <f t="shared" si="957"/>
        <v>4.57</v>
      </c>
      <c r="AP363" s="21">
        <f t="shared" si="957"/>
        <v>2.7433333333333336</v>
      </c>
      <c r="AQ363" s="21">
        <f t="shared" si="957"/>
        <v>2.97</v>
      </c>
      <c r="AR363" s="21">
        <f t="shared" si="957"/>
        <v>4.8999999999999995</v>
      </c>
      <c r="AS363" s="21">
        <f t="shared" si="957"/>
        <v>3.1966666666666668</v>
      </c>
      <c r="AT363" s="21">
        <f t="shared" si="957"/>
        <v>5.5033333333333223</v>
      </c>
      <c r="AU363" s="21">
        <f t="shared" si="957"/>
        <v>3.17</v>
      </c>
      <c r="AV363" s="21">
        <f t="shared" si="957"/>
        <v>4.4933333333333332</v>
      </c>
      <c r="AW363" s="21">
        <f t="shared" si="957"/>
        <v>5.6633333333333331</v>
      </c>
      <c r="AX363" s="21">
        <f t="shared" si="957"/>
        <v>7.3105368761791452</v>
      </c>
      <c r="AY363" s="21">
        <f t="shared" si="957"/>
        <v>7.23</v>
      </c>
      <c r="AZ363" s="21">
        <f t="shared" si="957"/>
        <v>7.36</v>
      </c>
      <c r="BA363" s="21">
        <f t="shared" si="957"/>
        <v>9.5333333333333332</v>
      </c>
      <c r="BB363" s="21" t="e">
        <f t="shared" si="957"/>
        <v>#DIV/0!</v>
      </c>
      <c r="BC363" s="21" t="e">
        <f t="shared" si="957"/>
        <v>#DIV/0!</v>
      </c>
      <c r="BD363" s="21" t="e">
        <f t="shared" si="957"/>
        <v>#DIV/0!</v>
      </c>
      <c r="BE363" s="21">
        <f t="shared" si="957"/>
        <v>5.0563446110917338</v>
      </c>
      <c r="BF363" s="21">
        <f t="shared" si="957"/>
        <v>4.3880868426305968</v>
      </c>
      <c r="BG363" s="21">
        <f t="shared" si="957"/>
        <v>9.8079166666666691</v>
      </c>
      <c r="BH363" s="21">
        <f t="shared" si="957"/>
        <v>5.2700000000000005</v>
      </c>
      <c r="BI363" s="21">
        <f t="shared" si="957"/>
        <v>5.3566666666666665</v>
      </c>
      <c r="BJ363" s="21">
        <f t="shared" si="957"/>
        <v>5.1751612903225901</v>
      </c>
      <c r="BK363" s="21">
        <f t="shared" si="957"/>
        <v>5.93</v>
      </c>
      <c r="BL363" s="21">
        <f t="shared" si="957"/>
        <v>5.7833333333333323</v>
      </c>
      <c r="BM363" s="21">
        <f t="shared" si="957"/>
        <v>5.8833333333333329</v>
      </c>
      <c r="BN363" s="21">
        <f t="shared" si="957"/>
        <v>5.8666666666666671</v>
      </c>
      <c r="BO363" s="21">
        <f t="shared" si="957"/>
        <v>7.6115191264989512</v>
      </c>
      <c r="BP363" s="21">
        <f t="shared" si="957"/>
        <v>6.244289438054385</v>
      </c>
      <c r="BQ363" s="21">
        <f t="shared" si="957"/>
        <v>9.1225876581116712</v>
      </c>
      <c r="BR363" s="21">
        <f t="shared" si="957"/>
        <v>8.0645486730559117</v>
      </c>
      <c r="BS363" s="21">
        <f t="shared" si="957"/>
        <v>7.4733878694082101</v>
      </c>
      <c r="BT363" s="21">
        <f t="shared" ref="BT363:DN363" si="958">AVERAGE(BT138,BT159,BT180)</f>
        <v>7.9574023204766391</v>
      </c>
      <c r="BU363" s="21">
        <f t="shared" si="958"/>
        <v>6.7</v>
      </c>
      <c r="BV363" s="21">
        <f t="shared" si="958"/>
        <v>7.8324963749315417</v>
      </c>
      <c r="BW363" s="21">
        <f t="shared" si="958"/>
        <v>7.25</v>
      </c>
      <c r="BX363" s="21">
        <f t="shared" si="958"/>
        <v>2.9166666666666665</v>
      </c>
      <c r="BY363" s="21">
        <f t="shared" si="958"/>
        <v>0.40958333333333324</v>
      </c>
      <c r="BZ363" s="21">
        <f t="shared" si="958"/>
        <v>0.41</v>
      </c>
      <c r="CA363" s="21">
        <f t="shared" si="958"/>
        <v>6.206666666666667</v>
      </c>
      <c r="CB363" s="21">
        <f t="shared" si="958"/>
        <v>7.8099999999998699</v>
      </c>
      <c r="CC363" s="21">
        <f t="shared" si="958"/>
        <v>6.916666666666667</v>
      </c>
      <c r="CD363" s="21">
        <f t="shared" si="958"/>
        <v>9.3599999999998218</v>
      </c>
      <c r="CE363" s="21">
        <f t="shared" si="958"/>
        <v>12.520000000000001</v>
      </c>
      <c r="CF363" s="21">
        <f t="shared" si="958"/>
        <v>0.33666666666666667</v>
      </c>
      <c r="CG363" s="21">
        <f t="shared" si="958"/>
        <v>6.5</v>
      </c>
      <c r="CH363" s="21">
        <f t="shared" si="958"/>
        <v>46.45000000000001</v>
      </c>
      <c r="CI363" s="21">
        <f t="shared" si="958"/>
        <v>25.17</v>
      </c>
      <c r="CJ363" s="21">
        <f t="shared" si="958"/>
        <v>2.2866666666666666</v>
      </c>
      <c r="CK363" s="21">
        <f t="shared" si="958"/>
        <v>9.315810955961183</v>
      </c>
      <c r="CL363" s="21">
        <f t="shared" si="958"/>
        <v>0.94666666666666666</v>
      </c>
      <c r="CM363" s="21">
        <f t="shared" si="958"/>
        <v>12.106666666666667</v>
      </c>
      <c r="CN363" s="21">
        <f t="shared" si="958"/>
        <v>20</v>
      </c>
      <c r="CO363" s="21">
        <f t="shared" si="958"/>
        <v>5.3314049639158938</v>
      </c>
      <c r="CP363" s="21">
        <f t="shared" si="958"/>
        <v>4.1866666666666665</v>
      </c>
      <c r="CQ363" s="21">
        <f t="shared" si="958"/>
        <v>3.1779087425997736</v>
      </c>
      <c r="CR363" s="21">
        <f t="shared" si="958"/>
        <v>1.7949606299212928</v>
      </c>
      <c r="CS363" s="21">
        <f t="shared" si="958"/>
        <v>0.27333333333333337</v>
      </c>
      <c r="CT363" s="21">
        <f t="shared" si="958"/>
        <v>0.27333333333333337</v>
      </c>
      <c r="CU363" s="21">
        <f t="shared" si="958"/>
        <v>0.61626389900172274</v>
      </c>
      <c r="CV363" s="21">
        <f t="shared" si="958"/>
        <v>0.19666666666666668</v>
      </c>
      <c r="CW363" s="21">
        <f t="shared" si="958"/>
        <v>0.39999999999999997</v>
      </c>
      <c r="CX363" s="21">
        <f t="shared" si="958"/>
        <v>0.41666666666666669</v>
      </c>
      <c r="CY363" s="21">
        <f t="shared" si="958"/>
        <v>0.66219140212820349</v>
      </c>
      <c r="CZ363" s="21">
        <f t="shared" si="958"/>
        <v>1.0882502008658073</v>
      </c>
      <c r="DA363" s="21">
        <f t="shared" si="958"/>
        <v>0.66333333333333333</v>
      </c>
      <c r="DB363" s="21">
        <f t="shared" si="958"/>
        <v>12.0175</v>
      </c>
      <c r="DC363" s="21">
        <f t="shared" si="958"/>
        <v>0.85124999999999995</v>
      </c>
      <c r="DD363" s="21">
        <f t="shared" si="958"/>
        <v>5.9874999999999998</v>
      </c>
      <c r="DE363" s="21">
        <f t="shared" si="958"/>
        <v>1.2790691561470124</v>
      </c>
      <c r="DF363" s="21">
        <f t="shared" si="958"/>
        <v>7.5787987971817756</v>
      </c>
      <c r="DG363" s="21">
        <f t="shared" si="958"/>
        <v>6.416666666666667</v>
      </c>
      <c r="DH363" s="21">
        <f t="shared" si="958"/>
        <v>4.833333333333333</v>
      </c>
      <c r="DI363" s="21">
        <f t="shared" si="958"/>
        <v>17.423333333333336</v>
      </c>
      <c r="DJ363" s="21">
        <f t="shared" si="958"/>
        <v>6.4333333333333327</v>
      </c>
      <c r="DK363" s="21">
        <f t="shared" si="958"/>
        <v>10</v>
      </c>
      <c r="DL363" s="21">
        <f t="shared" si="958"/>
        <v>0.83666666666666656</v>
      </c>
      <c r="DM363" s="21">
        <f t="shared" si="958"/>
        <v>6.6233333333333322</v>
      </c>
      <c r="DN363" s="21">
        <f t="shared" si="958"/>
        <v>27.431666666666668</v>
      </c>
    </row>
    <row r="364" spans="3:118">
      <c r="C364">
        <f t="shared" ref="C364:D364" si="959">C320</f>
        <v>42.5</v>
      </c>
      <c r="D364" s="20">
        <f t="shared" si="959"/>
        <v>1.1164999999999998</v>
      </c>
      <c r="E364" s="42">
        <v>1992</v>
      </c>
      <c r="F364" s="21">
        <f t="shared" si="953"/>
        <v>70.329327106343314</v>
      </c>
      <c r="G364" s="21">
        <f t="shared" si="953"/>
        <v>45.315904139433549</v>
      </c>
      <c r="H364" s="21">
        <f t="shared" ref="H364:BS364" si="960">AVERAGE(H139,H160,H181)</f>
        <v>1.1164999999999998</v>
      </c>
      <c r="I364" s="21">
        <f t="shared" si="960"/>
        <v>15.163333333333334</v>
      </c>
      <c r="J364" s="21">
        <f t="shared" si="960"/>
        <v>12.366666666666667</v>
      </c>
      <c r="K364" s="21">
        <f t="shared" si="960"/>
        <v>21</v>
      </c>
      <c r="L364" s="21">
        <f t="shared" si="960"/>
        <v>16.369999999999997</v>
      </c>
      <c r="M364" s="21">
        <f t="shared" si="960"/>
        <v>10.700000000000001</v>
      </c>
      <c r="N364" s="21">
        <f t="shared" si="960"/>
        <v>48.333333333333336</v>
      </c>
      <c r="O364" s="21">
        <f t="shared" si="960"/>
        <v>18.253333333333334</v>
      </c>
      <c r="P364" s="21">
        <f t="shared" si="960"/>
        <v>7.666666666666667</v>
      </c>
      <c r="Q364" s="21">
        <f t="shared" si="960"/>
        <v>72</v>
      </c>
      <c r="R364" s="21">
        <f t="shared" si="960"/>
        <v>21.666666666666668</v>
      </c>
      <c r="S364" s="21">
        <f t="shared" si="960"/>
        <v>17.853333333333335</v>
      </c>
      <c r="T364" s="21">
        <f t="shared" si="960"/>
        <v>12.473315200967059</v>
      </c>
      <c r="U364" s="21">
        <f t="shared" si="960"/>
        <v>21.551828346932609</v>
      </c>
      <c r="V364" s="21">
        <f t="shared" si="960"/>
        <v>17.55335095836087</v>
      </c>
      <c r="W364" s="21">
        <f t="shared" si="960"/>
        <v>11.666666666666671</v>
      </c>
      <c r="X364" s="21">
        <f t="shared" si="960"/>
        <v>832</v>
      </c>
      <c r="Y364" s="21">
        <f t="shared" si="960"/>
        <v>11.633333333333335</v>
      </c>
      <c r="Z364" s="21">
        <f t="shared" si="960"/>
        <v>14</v>
      </c>
      <c r="AA364" s="21">
        <f t="shared" si="960"/>
        <v>1.1666666666666667</v>
      </c>
      <c r="AB364" s="21">
        <f t="shared" si="960"/>
        <v>11.5</v>
      </c>
      <c r="AC364" s="21">
        <f t="shared" si="960"/>
        <v>14.333333333333334</v>
      </c>
      <c r="AD364" s="21">
        <f t="shared" si="960"/>
        <v>1.1333333333333335</v>
      </c>
      <c r="AE364" s="21">
        <f t="shared" si="960"/>
        <v>11</v>
      </c>
      <c r="AF364" s="21">
        <f t="shared" si="960"/>
        <v>16</v>
      </c>
      <c r="AG364" s="21">
        <f t="shared" si="960"/>
        <v>1.2249999999999999</v>
      </c>
      <c r="AH364" s="21">
        <f t="shared" si="960"/>
        <v>11.300000000000002</v>
      </c>
      <c r="AI364" s="21">
        <f t="shared" si="960"/>
        <v>15.666666666666666</v>
      </c>
      <c r="AJ364" s="21">
        <f t="shared" si="960"/>
        <v>1.1333333333333333</v>
      </c>
      <c r="AK364" s="21">
        <f t="shared" si="960"/>
        <v>13.4</v>
      </c>
      <c r="AL364" s="21">
        <f t="shared" si="960"/>
        <v>21</v>
      </c>
      <c r="AM364" s="21">
        <f t="shared" si="960"/>
        <v>1.1999999999999997</v>
      </c>
      <c r="AN364" s="21">
        <f t="shared" si="960"/>
        <v>6.5</v>
      </c>
      <c r="AO364" s="21">
        <f t="shared" si="960"/>
        <v>4.8600000000000003</v>
      </c>
      <c r="AP364" s="21">
        <f t="shared" si="960"/>
        <v>2.8166666666666664</v>
      </c>
      <c r="AQ364" s="21">
        <f t="shared" si="960"/>
        <v>3.0466666666666669</v>
      </c>
      <c r="AR364" s="21">
        <f t="shared" si="960"/>
        <v>4.8633333333333333</v>
      </c>
      <c r="AS364" s="21">
        <f t="shared" si="960"/>
        <v>3.3200000000000003</v>
      </c>
      <c r="AT364" s="21">
        <f t="shared" si="960"/>
        <v>5.5033333333333276</v>
      </c>
      <c r="AU364" s="21">
        <f t="shared" si="960"/>
        <v>3.3000000000000003</v>
      </c>
      <c r="AV364" s="21">
        <f t="shared" si="960"/>
        <v>4.333333333333333</v>
      </c>
      <c r="AW364" s="21">
        <f t="shared" si="960"/>
        <v>5.8933333333333335</v>
      </c>
      <c r="AX364" s="21">
        <f t="shared" si="960"/>
        <v>6.4106592576350012</v>
      </c>
      <c r="AY364" s="21">
        <f t="shared" si="960"/>
        <v>7.3599999999999994</v>
      </c>
      <c r="AZ364" s="21">
        <f t="shared" si="960"/>
        <v>7.98</v>
      </c>
      <c r="BA364" s="21">
        <f t="shared" si="960"/>
        <v>9.2533333333333356</v>
      </c>
      <c r="BB364" s="21" t="e">
        <f t="shared" si="960"/>
        <v>#DIV/0!</v>
      </c>
      <c r="BC364" s="21" t="e">
        <f t="shared" si="960"/>
        <v>#DIV/0!</v>
      </c>
      <c r="BD364" s="21" t="e">
        <f t="shared" si="960"/>
        <v>#DIV/0!</v>
      </c>
      <c r="BE364" s="21">
        <f t="shared" si="960"/>
        <v>4.6575270317404955</v>
      </c>
      <c r="BF364" s="21">
        <f t="shared" si="960"/>
        <v>4.6813581455135029</v>
      </c>
      <c r="BG364" s="21">
        <f t="shared" si="960"/>
        <v>9.8466666666666658</v>
      </c>
      <c r="BH364" s="21">
        <f t="shared" si="960"/>
        <v>5.07125</v>
      </c>
      <c r="BI364" s="21">
        <f t="shared" si="960"/>
        <v>5.6099999999999994</v>
      </c>
      <c r="BJ364" s="21">
        <f t="shared" si="960"/>
        <v>5.2332258064516246</v>
      </c>
      <c r="BK364" s="21">
        <f t="shared" si="960"/>
        <v>5.9766666666666666</v>
      </c>
      <c r="BL364" s="21">
        <f t="shared" si="960"/>
        <v>5.8666666666666671</v>
      </c>
      <c r="BM364" s="21">
        <f t="shared" si="960"/>
        <v>5.9733333333333336</v>
      </c>
      <c r="BN364" s="21">
        <f t="shared" si="960"/>
        <v>5.9266666666666659</v>
      </c>
      <c r="BO364" s="21">
        <f t="shared" si="960"/>
        <v>8.0869631211792434</v>
      </c>
      <c r="BP364" s="21">
        <f t="shared" si="960"/>
        <v>8.3243155044350807</v>
      </c>
      <c r="BQ364" s="21">
        <f t="shared" si="960"/>
        <v>8.8190734572639595</v>
      </c>
      <c r="BR364" s="21">
        <f t="shared" si="960"/>
        <v>7.5584852507986566</v>
      </c>
      <c r="BS364" s="21">
        <f t="shared" si="960"/>
        <v>7.090840150342693</v>
      </c>
      <c r="BT364" s="21">
        <f t="shared" ref="BT364:DN364" si="961">AVERAGE(BT139,BT160,BT181)</f>
        <v>7.7399999999999993</v>
      </c>
      <c r="BU364" s="21">
        <f t="shared" si="961"/>
        <v>6.4266666666666667</v>
      </c>
      <c r="BV364" s="21">
        <f t="shared" si="961"/>
        <v>7.8324963749315337</v>
      </c>
      <c r="BW364" s="21">
        <f t="shared" si="961"/>
        <v>7.2133333333333338</v>
      </c>
      <c r="BX364" s="21">
        <f t="shared" si="961"/>
        <v>3.0366666666666666</v>
      </c>
      <c r="BY364" s="21">
        <f t="shared" si="961"/>
        <v>0.40333333333333332</v>
      </c>
      <c r="BZ364" s="21">
        <f t="shared" si="961"/>
        <v>0.37666666666666665</v>
      </c>
      <c r="CA364" s="21">
        <f t="shared" si="961"/>
        <v>6.2633333333333328</v>
      </c>
      <c r="CB364" s="21">
        <f t="shared" si="961"/>
        <v>7.8099999999998779</v>
      </c>
      <c r="CC364" s="21">
        <f t="shared" si="961"/>
        <v>6.9799999999999995</v>
      </c>
      <c r="CD364" s="21">
        <f t="shared" si="961"/>
        <v>9.3599999999998325</v>
      </c>
      <c r="CE364" s="21">
        <f t="shared" si="961"/>
        <v>11.46</v>
      </c>
      <c r="CF364" s="21">
        <f t="shared" si="961"/>
        <v>0.32</v>
      </c>
      <c r="CG364" s="21">
        <f t="shared" si="961"/>
        <v>8.9149999999999991</v>
      </c>
      <c r="CH364" s="21">
        <f t="shared" si="961"/>
        <v>46.85</v>
      </c>
      <c r="CI364" s="21">
        <f t="shared" si="961"/>
        <v>26.75</v>
      </c>
      <c r="CJ364" s="21">
        <f t="shared" si="961"/>
        <v>3.31</v>
      </c>
      <c r="CK364" s="21">
        <f t="shared" si="961"/>
        <v>9.3158109559611972</v>
      </c>
      <c r="CL364" s="21">
        <f t="shared" si="961"/>
        <v>1.0482010582010581</v>
      </c>
      <c r="CM364" s="21">
        <f t="shared" si="961"/>
        <v>11.853333333333333</v>
      </c>
      <c r="CN364" s="21">
        <f t="shared" si="961"/>
        <v>21.36</v>
      </c>
      <c r="CO364" s="21">
        <f t="shared" si="961"/>
        <v>4.9663838388942869</v>
      </c>
      <c r="CP364" s="21">
        <f t="shared" si="961"/>
        <v>4.2693111395646612</v>
      </c>
      <c r="CQ364" s="21">
        <f t="shared" si="961"/>
        <v>2.8866054873525422</v>
      </c>
      <c r="CR364" s="21">
        <f t="shared" si="961"/>
        <v>1.7949606299212908</v>
      </c>
      <c r="CS364" s="21">
        <f t="shared" si="961"/>
        <v>0.28333333333333338</v>
      </c>
      <c r="CT364" s="21">
        <f t="shared" si="961"/>
        <v>0.26333333333333336</v>
      </c>
      <c r="CU364" s="21">
        <f t="shared" si="961"/>
        <v>0.71117864945639708</v>
      </c>
      <c r="CV364" s="21">
        <f t="shared" si="961"/>
        <v>0.18666666666666668</v>
      </c>
      <c r="CW364" s="21">
        <f t="shared" si="961"/>
        <v>0.41</v>
      </c>
      <c r="CX364" s="21">
        <f t="shared" si="961"/>
        <v>0.42</v>
      </c>
      <c r="CY364" s="21">
        <f t="shared" si="961"/>
        <v>0.6401113034242617</v>
      </c>
      <c r="CZ364" s="21">
        <f t="shared" si="961"/>
        <v>1.1342170292683098</v>
      </c>
      <c r="DA364" s="21">
        <f t="shared" si="961"/>
        <v>0.64333333333333342</v>
      </c>
      <c r="DB364" s="21">
        <f t="shared" si="961"/>
        <v>12.333333333333334</v>
      </c>
      <c r="DC364" s="21">
        <f t="shared" si="961"/>
        <v>0.93666666666666665</v>
      </c>
      <c r="DD364" s="21">
        <f t="shared" si="961"/>
        <v>5.1000000000000005</v>
      </c>
      <c r="DE364" s="21">
        <f t="shared" si="961"/>
        <v>1.2934365733296824</v>
      </c>
      <c r="DF364" s="21">
        <f t="shared" si="961"/>
        <v>7.1032818480842792</v>
      </c>
      <c r="DG364" s="21">
        <f t="shared" si="961"/>
        <v>4.7687499999999998</v>
      </c>
      <c r="DH364" s="21">
        <f t="shared" si="961"/>
        <v>5.729166666666667</v>
      </c>
      <c r="DI364" s="21">
        <f t="shared" si="961"/>
        <v>12.696666666666667</v>
      </c>
      <c r="DJ364" s="21">
        <f t="shared" si="961"/>
        <v>6.2</v>
      </c>
      <c r="DK364" s="21">
        <f t="shared" si="961"/>
        <v>10.691555004255866</v>
      </c>
      <c r="DL364" s="21">
        <f t="shared" si="961"/>
        <v>0.90274970060784121</v>
      </c>
      <c r="DM364" s="21">
        <f t="shared" si="961"/>
        <v>6.77</v>
      </c>
      <c r="DN364" s="21">
        <f t="shared" si="961"/>
        <v>31</v>
      </c>
    </row>
    <row r="365" spans="3:118">
      <c r="C365">
        <f t="shared" ref="C365:D365" si="962">C321</f>
        <v>44</v>
      </c>
      <c r="D365" s="20">
        <f t="shared" si="962"/>
        <v>1.0905</v>
      </c>
      <c r="E365" s="42">
        <v>1993</v>
      </c>
      <c r="F365" s="21">
        <f t="shared" si="953"/>
        <v>72.085033336038592</v>
      </c>
      <c r="G365" s="21">
        <f t="shared" si="953"/>
        <v>46.623093681917204</v>
      </c>
      <c r="H365" s="21">
        <f t="shared" ref="H365:BS365" si="963">AVERAGE(H140,H161,H182)</f>
        <v>1.0905</v>
      </c>
      <c r="I365" s="21">
        <f t="shared" si="963"/>
        <v>15.469999999999999</v>
      </c>
      <c r="J365" s="21">
        <f t="shared" si="963"/>
        <v>12.166666666666666</v>
      </c>
      <c r="K365" s="21">
        <f t="shared" si="963"/>
        <v>21.333333333333332</v>
      </c>
      <c r="L365" s="21">
        <f t="shared" si="963"/>
        <v>16.933333333333334</v>
      </c>
      <c r="M365" s="21">
        <f t="shared" si="963"/>
        <v>11.666666666666666</v>
      </c>
      <c r="N365" s="21">
        <f t="shared" si="963"/>
        <v>49.666666666666664</v>
      </c>
      <c r="O365" s="21">
        <f t="shared" si="963"/>
        <v>18.406666666666663</v>
      </c>
      <c r="P365" s="21">
        <f t="shared" si="963"/>
        <v>10.699999999999998</v>
      </c>
      <c r="Q365" s="21">
        <f t="shared" si="963"/>
        <v>71</v>
      </c>
      <c r="R365" s="21">
        <f t="shared" si="963"/>
        <v>20.787001867607319</v>
      </c>
      <c r="S365" s="21">
        <f t="shared" si="963"/>
        <v>17.763333333333332</v>
      </c>
      <c r="T365" s="21">
        <f t="shared" si="963"/>
        <v>11.150831066787548</v>
      </c>
      <c r="U365" s="21">
        <f t="shared" si="963"/>
        <v>23.31897854336658</v>
      </c>
      <c r="V365" s="21">
        <f t="shared" si="963"/>
        <v>17.998770654329146</v>
      </c>
      <c r="W365" s="21">
        <f t="shared" si="963"/>
        <v>12</v>
      </c>
      <c r="X365" s="21">
        <f t="shared" si="963"/>
        <v>864</v>
      </c>
      <c r="Y365" s="21">
        <f t="shared" si="963"/>
        <v>11.366666666666667</v>
      </c>
      <c r="Z365" s="21">
        <f t="shared" si="963"/>
        <v>11.333333333333334</v>
      </c>
      <c r="AA365" s="21">
        <f t="shared" si="963"/>
        <v>0.96666666666666667</v>
      </c>
      <c r="AB365" s="21">
        <f t="shared" si="963"/>
        <v>11.200000000000001</v>
      </c>
      <c r="AC365" s="21">
        <f t="shared" si="963"/>
        <v>11</v>
      </c>
      <c r="AD365" s="21">
        <f t="shared" si="963"/>
        <v>1.0666666666666667</v>
      </c>
      <c r="AE365" s="21">
        <f t="shared" si="963"/>
        <v>10.866666666666667</v>
      </c>
      <c r="AF365" s="21">
        <f t="shared" si="963"/>
        <v>12.333333333333334</v>
      </c>
      <c r="AG365" s="21">
        <f t="shared" si="963"/>
        <v>1</v>
      </c>
      <c r="AH365" s="21">
        <f t="shared" si="963"/>
        <v>11.4</v>
      </c>
      <c r="AI365" s="21">
        <f t="shared" si="963"/>
        <v>11.333333333333334</v>
      </c>
      <c r="AJ365" s="21">
        <f t="shared" si="963"/>
        <v>1.0333333333333334</v>
      </c>
      <c r="AK365" s="21">
        <f t="shared" si="963"/>
        <v>10.5</v>
      </c>
      <c r="AL365" s="21">
        <f t="shared" si="963"/>
        <v>9</v>
      </c>
      <c r="AM365" s="21">
        <f t="shared" si="963"/>
        <v>1.2</v>
      </c>
      <c r="AN365" s="21">
        <f t="shared" si="963"/>
        <v>5.57</v>
      </c>
      <c r="AO365" s="21">
        <f t="shared" si="963"/>
        <v>5.01</v>
      </c>
      <c r="AP365" s="21">
        <f t="shared" si="963"/>
        <v>2.92</v>
      </c>
      <c r="AQ365" s="21">
        <f t="shared" si="963"/>
        <v>3.08</v>
      </c>
      <c r="AR365" s="21">
        <f t="shared" si="963"/>
        <v>5.2766666666666664</v>
      </c>
      <c r="AS365" s="21">
        <f t="shared" si="963"/>
        <v>3.2366666666666664</v>
      </c>
      <c r="AT365" s="21">
        <f t="shared" si="963"/>
        <v>5.5033333333333339</v>
      </c>
      <c r="AU365" s="21">
        <f t="shared" si="963"/>
        <v>3.2533333333333339</v>
      </c>
      <c r="AV365" s="21">
        <f t="shared" si="963"/>
        <v>5.5466666666666669</v>
      </c>
      <c r="AW365" s="21">
        <f t="shared" si="963"/>
        <v>5.88</v>
      </c>
      <c r="AX365" s="21">
        <f t="shared" si="963"/>
        <v>6.6217705255433579</v>
      </c>
      <c r="AY365" s="21">
        <f t="shared" si="963"/>
        <v>7.2433333333333332</v>
      </c>
      <c r="AZ365" s="21">
        <f t="shared" si="963"/>
        <v>7.46</v>
      </c>
      <c r="BA365" s="21">
        <f t="shared" si="963"/>
        <v>9.49</v>
      </c>
      <c r="BB365" s="21" t="e">
        <f t="shared" si="963"/>
        <v>#DIV/0!</v>
      </c>
      <c r="BC365" s="21" t="e">
        <f t="shared" si="963"/>
        <v>#DIV/0!</v>
      </c>
      <c r="BD365" s="21" t="e">
        <f t="shared" si="963"/>
        <v>#DIV/0!</v>
      </c>
      <c r="BE365" s="21">
        <f t="shared" si="963"/>
        <v>4.12</v>
      </c>
      <c r="BF365" s="21">
        <f t="shared" si="963"/>
        <v>4.9466666666666663</v>
      </c>
      <c r="BG365" s="21">
        <f t="shared" si="963"/>
        <v>9.48</v>
      </c>
      <c r="BH365" s="21">
        <f t="shared" si="963"/>
        <v>5.21</v>
      </c>
      <c r="BI365" s="21">
        <f t="shared" si="963"/>
        <v>5.7633333333333328</v>
      </c>
      <c r="BJ365" s="21">
        <f t="shared" si="963"/>
        <v>5.2912903225806582</v>
      </c>
      <c r="BK365" s="21">
        <f t="shared" si="963"/>
        <v>5.94</v>
      </c>
      <c r="BL365" s="21">
        <f t="shared" si="963"/>
        <v>6.2299999999999995</v>
      </c>
      <c r="BM365" s="21">
        <f t="shared" si="963"/>
        <v>6.2833333333333341</v>
      </c>
      <c r="BN365" s="21">
        <f t="shared" si="963"/>
        <v>6.2366666666666672</v>
      </c>
      <c r="BO365" s="21">
        <f t="shared" si="963"/>
        <v>7.6441858429349878</v>
      </c>
      <c r="BP365" s="21">
        <f t="shared" si="963"/>
        <v>7.3402345974262628</v>
      </c>
      <c r="BQ365" s="21">
        <f t="shared" si="963"/>
        <v>8.24</v>
      </c>
      <c r="BR365" s="21">
        <f t="shared" si="963"/>
        <v>7.4633333333333338</v>
      </c>
      <c r="BS365" s="21">
        <f t="shared" si="963"/>
        <v>7.7333333333333334</v>
      </c>
      <c r="BT365" s="21">
        <f t="shared" ref="BT365:DN365" si="964">AVERAGE(BT140,BT161,BT182)</f>
        <v>7.7366666666666672</v>
      </c>
      <c r="BU365" s="21">
        <f t="shared" si="964"/>
        <v>7.1766666666666667</v>
      </c>
      <c r="BV365" s="21">
        <f t="shared" si="964"/>
        <v>7.8324963749315231</v>
      </c>
      <c r="BW365" s="21">
        <f t="shared" si="964"/>
        <v>7.27</v>
      </c>
      <c r="BX365" s="21">
        <f t="shared" si="964"/>
        <v>2.7566666666666664</v>
      </c>
      <c r="BY365" s="21">
        <f t="shared" si="964"/>
        <v>0.40333333333333332</v>
      </c>
      <c r="BZ365" s="21">
        <f t="shared" si="964"/>
        <v>0.41</v>
      </c>
      <c r="CA365" s="21">
        <f t="shared" si="964"/>
        <v>6.4933333333333332</v>
      </c>
      <c r="CB365" s="21">
        <f t="shared" si="964"/>
        <v>7.8099999999998886</v>
      </c>
      <c r="CC365" s="21">
        <f t="shared" si="964"/>
        <v>7.1099999999999994</v>
      </c>
      <c r="CD365" s="21">
        <f t="shared" si="964"/>
        <v>9.3599999999998467</v>
      </c>
      <c r="CE365" s="21">
        <f t="shared" si="964"/>
        <v>12.5</v>
      </c>
      <c r="CF365" s="21">
        <f t="shared" si="964"/>
        <v>0.34</v>
      </c>
      <c r="CG365" s="21">
        <f t="shared" si="964"/>
        <v>11.33</v>
      </c>
      <c r="CH365" s="21">
        <f t="shared" si="964"/>
        <v>41</v>
      </c>
      <c r="CI365" s="21">
        <f t="shared" si="964"/>
        <v>28.33</v>
      </c>
      <c r="CJ365" s="21">
        <f t="shared" si="964"/>
        <v>2.5266666666666668</v>
      </c>
      <c r="CK365" s="21">
        <f t="shared" si="964"/>
        <v>9.3158109559612132</v>
      </c>
      <c r="CL365" s="21">
        <f t="shared" si="964"/>
        <v>1.018941798941799</v>
      </c>
      <c r="CM365" s="21">
        <f t="shared" si="964"/>
        <v>12.21</v>
      </c>
      <c r="CN365" s="21">
        <f t="shared" si="964"/>
        <v>23.83</v>
      </c>
      <c r="CO365" s="21">
        <f t="shared" si="964"/>
        <v>5.2259384722141116</v>
      </c>
      <c r="CP365" s="21">
        <f t="shared" si="964"/>
        <v>4.3778224498506182</v>
      </c>
      <c r="CQ365" s="21">
        <f t="shared" si="964"/>
        <v>3.1749351562205628</v>
      </c>
      <c r="CR365" s="21">
        <f t="shared" si="964"/>
        <v>1.7949606299212881</v>
      </c>
      <c r="CS365" s="21">
        <f t="shared" si="964"/>
        <v>0.32</v>
      </c>
      <c r="CT365" s="21">
        <f t="shared" si="964"/>
        <v>0.27</v>
      </c>
      <c r="CU365" s="21">
        <f t="shared" si="964"/>
        <v>0.80609339994154128</v>
      </c>
      <c r="CV365" s="21">
        <f t="shared" si="964"/>
        <v>0.21000000000000005</v>
      </c>
      <c r="CW365" s="21">
        <f t="shared" si="964"/>
        <v>0.43333333333333335</v>
      </c>
      <c r="CX365" s="21">
        <f t="shared" si="964"/>
        <v>0.46333333333333337</v>
      </c>
      <c r="CY365" s="21">
        <f t="shared" si="964"/>
        <v>0.63319815985671202</v>
      </c>
      <c r="CZ365" s="21">
        <f t="shared" si="964"/>
        <v>1.1801838576708121</v>
      </c>
      <c r="DA365" s="21">
        <f t="shared" si="964"/>
        <v>0.64333333333333342</v>
      </c>
      <c r="DB365" s="21">
        <f t="shared" si="964"/>
        <v>13.35</v>
      </c>
      <c r="DC365" s="21">
        <f t="shared" si="964"/>
        <v>1.0833333333333333</v>
      </c>
      <c r="DD365" s="21">
        <f t="shared" si="964"/>
        <v>5.7666666666666666</v>
      </c>
      <c r="DE365" s="21">
        <f t="shared" si="964"/>
        <v>1.4029588505068764</v>
      </c>
      <c r="DF365" s="21">
        <f t="shared" si="964"/>
        <v>6.7826876711131989</v>
      </c>
      <c r="DG365" s="21">
        <f t="shared" si="964"/>
        <v>6.2333333333333334</v>
      </c>
      <c r="DH365" s="21">
        <f t="shared" si="964"/>
        <v>5.6000000000000005</v>
      </c>
      <c r="DI365" s="21">
        <f t="shared" si="964"/>
        <v>13.459999999999999</v>
      </c>
      <c r="DJ365" s="21">
        <f t="shared" si="964"/>
        <v>5.166666666666667</v>
      </c>
      <c r="DK365" s="21">
        <f t="shared" si="964"/>
        <v>9.4204425148955266</v>
      </c>
      <c r="DL365" s="21">
        <f t="shared" si="964"/>
        <v>1.0179572854607779</v>
      </c>
      <c r="DM365" s="21">
        <f t="shared" si="964"/>
        <v>6.8500000000000005</v>
      </c>
      <c r="DN365" s="21">
        <f t="shared" si="964"/>
        <v>31.623333333333335</v>
      </c>
    </row>
    <row r="366" spans="3:118">
      <c r="C366">
        <f t="shared" ref="C366:D366" si="965">C322</f>
        <v>46.5</v>
      </c>
      <c r="D366" s="20">
        <f t="shared" si="965"/>
        <v>1.1113333333333333</v>
      </c>
      <c r="E366" s="42">
        <v>1994</v>
      </c>
      <c r="F366" s="21">
        <f t="shared" si="953"/>
        <v>73.584478760110869</v>
      </c>
      <c r="G366" s="21">
        <f t="shared" si="953"/>
        <v>49.23747276688453</v>
      </c>
      <c r="H366" s="21">
        <f t="shared" ref="H366:BS366" si="966">AVERAGE(H141,H162,H183)</f>
        <v>1.1113333333333333</v>
      </c>
      <c r="I366" s="21">
        <f t="shared" si="966"/>
        <v>15.413333333333332</v>
      </c>
      <c r="J366" s="21">
        <f t="shared" si="966"/>
        <v>12.433333333333335</v>
      </c>
      <c r="K366" s="21">
        <f t="shared" si="966"/>
        <v>21.666666666666668</v>
      </c>
      <c r="L366" s="21">
        <f t="shared" si="966"/>
        <v>16.59</v>
      </c>
      <c r="M366" s="21">
        <f t="shared" si="966"/>
        <v>12</v>
      </c>
      <c r="N366" s="21">
        <f t="shared" si="966"/>
        <v>46.666666666666664</v>
      </c>
      <c r="O366" s="21">
        <f t="shared" si="966"/>
        <v>18.66333333333333</v>
      </c>
      <c r="P366" s="21">
        <f t="shared" si="966"/>
        <v>9.2265432098765441</v>
      </c>
      <c r="Q366" s="21">
        <f t="shared" si="966"/>
        <v>77.518518518518519</v>
      </c>
      <c r="R366" s="21">
        <f t="shared" si="966"/>
        <v>19.587839869958966</v>
      </c>
      <c r="S366" s="21">
        <f t="shared" si="966"/>
        <v>17.650000000000002</v>
      </c>
      <c r="T366" s="21">
        <f t="shared" si="966"/>
        <v>12.533333333333331</v>
      </c>
      <c r="U366" s="21">
        <f t="shared" si="966"/>
        <v>27</v>
      </c>
      <c r="V366" s="21">
        <f t="shared" si="966"/>
        <v>18.607346331791145</v>
      </c>
      <c r="W366" s="21">
        <f t="shared" si="966"/>
        <v>11.300000000000002</v>
      </c>
      <c r="X366" s="21">
        <f t="shared" si="966"/>
        <v>1180</v>
      </c>
      <c r="Y366" s="21">
        <f t="shared" si="966"/>
        <v>11.1</v>
      </c>
      <c r="Z366" s="21">
        <f t="shared" si="966"/>
        <v>12</v>
      </c>
      <c r="AA366" s="21">
        <f t="shared" si="966"/>
        <v>1.2</v>
      </c>
      <c r="AB366" s="21">
        <f t="shared" si="966"/>
        <v>10.700000000000001</v>
      </c>
      <c r="AC366" s="21">
        <f t="shared" si="966"/>
        <v>12</v>
      </c>
      <c r="AD366" s="21">
        <f t="shared" si="966"/>
        <v>1.0333333333333334</v>
      </c>
      <c r="AE366" s="21">
        <f t="shared" si="966"/>
        <v>10.533333333333333</v>
      </c>
      <c r="AF366" s="21">
        <f t="shared" si="966"/>
        <v>12.666666666666666</v>
      </c>
      <c r="AG366" s="21">
        <f t="shared" si="966"/>
        <v>1.2</v>
      </c>
      <c r="AH366" s="21">
        <f t="shared" si="966"/>
        <v>10.866666666666667</v>
      </c>
      <c r="AI366" s="21">
        <f t="shared" si="966"/>
        <v>12</v>
      </c>
      <c r="AJ366" s="21">
        <f t="shared" si="966"/>
        <v>1.1666666666666667</v>
      </c>
      <c r="AK366" s="21">
        <f t="shared" si="966"/>
        <v>10.3</v>
      </c>
      <c r="AL366" s="21">
        <f t="shared" si="966"/>
        <v>9</v>
      </c>
      <c r="AM366" s="21">
        <f t="shared" si="966"/>
        <v>0.80000000000000016</v>
      </c>
      <c r="AN366" s="21">
        <f t="shared" si="966"/>
        <v>4.8233333333333341</v>
      </c>
      <c r="AO366" s="21">
        <f t="shared" si="966"/>
        <v>4.97</v>
      </c>
      <c r="AP366" s="21">
        <f t="shared" si="966"/>
        <v>2.9766666666666666</v>
      </c>
      <c r="AQ366" s="21">
        <f t="shared" si="966"/>
        <v>3.186666666666667</v>
      </c>
      <c r="AR366" s="21">
        <f t="shared" si="966"/>
        <v>5.2600000000000007</v>
      </c>
      <c r="AS366" s="21">
        <f t="shared" si="966"/>
        <v>3.313333333333333</v>
      </c>
      <c r="AT366" s="21">
        <f t="shared" si="966"/>
        <v>5.4933333333333332</v>
      </c>
      <c r="AU366" s="21">
        <f t="shared" si="966"/>
        <v>3.4233333333333333</v>
      </c>
      <c r="AV366" s="21">
        <f t="shared" si="966"/>
        <v>5.373333333333334</v>
      </c>
      <c r="AW366" s="21">
        <f t="shared" si="966"/>
        <v>5.9899999999999993</v>
      </c>
      <c r="AX366" s="21">
        <f t="shared" si="966"/>
        <v>6.453504946711857</v>
      </c>
      <c r="AY366" s="21">
        <f t="shared" si="966"/>
        <v>6.876666666666666</v>
      </c>
      <c r="AZ366" s="21">
        <f t="shared" si="966"/>
        <v>7.6466666666666674</v>
      </c>
      <c r="BA366" s="21">
        <f t="shared" si="966"/>
        <v>10.939999999999998</v>
      </c>
      <c r="BB366" s="21" t="e">
        <f t="shared" si="966"/>
        <v>#DIV/0!</v>
      </c>
      <c r="BC366" s="21" t="e">
        <f t="shared" si="966"/>
        <v>#DIV/0!</v>
      </c>
      <c r="BD366" s="21" t="e">
        <f t="shared" si="966"/>
        <v>#DIV/0!</v>
      </c>
      <c r="BE366" s="21">
        <f t="shared" si="966"/>
        <v>3.9395758148231104</v>
      </c>
      <c r="BF366" s="21">
        <f t="shared" si="966"/>
        <v>4.4503309911862283</v>
      </c>
      <c r="BG366" s="21">
        <f t="shared" si="966"/>
        <v>9.6466666666666665</v>
      </c>
      <c r="BH366" s="21">
        <f t="shared" si="966"/>
        <v>5.1764150149230881</v>
      </c>
      <c r="BI366" s="21">
        <f t="shared" si="966"/>
        <v>5.95</v>
      </c>
      <c r="BJ366" s="21">
        <f t="shared" si="966"/>
        <v>5.2912903225806778</v>
      </c>
      <c r="BK366" s="21">
        <f t="shared" si="966"/>
        <v>5.7600000000000007</v>
      </c>
      <c r="BL366" s="21">
        <f t="shared" si="966"/>
        <v>6.1000000000000005</v>
      </c>
      <c r="BM366" s="21">
        <f t="shared" si="966"/>
        <v>6.3533333333333326</v>
      </c>
      <c r="BN366" s="21">
        <f t="shared" si="966"/>
        <v>6.2399999999999993</v>
      </c>
      <c r="BO366" s="21">
        <f t="shared" si="966"/>
        <v>7.7665236223006646</v>
      </c>
      <c r="BP366" s="21">
        <f t="shared" si="966"/>
        <v>7.7675612749750096</v>
      </c>
      <c r="BQ366" s="21">
        <f t="shared" si="966"/>
        <v>8.7200000000000006</v>
      </c>
      <c r="BR366" s="21">
        <f t="shared" si="966"/>
        <v>8.0333333333333332</v>
      </c>
      <c r="BS366" s="21">
        <f t="shared" si="966"/>
        <v>8.3766666666666669</v>
      </c>
      <c r="BT366" s="21">
        <f t="shared" ref="BT366:DN366" si="967">AVERAGE(BT141,BT162,BT183)</f>
        <v>8.35</v>
      </c>
      <c r="BU366" s="21">
        <f t="shared" si="967"/>
        <v>6.0266666666666664</v>
      </c>
      <c r="BV366" s="21">
        <f t="shared" si="967"/>
        <v>7.8324963749315089</v>
      </c>
      <c r="BW366" s="21">
        <f t="shared" si="967"/>
        <v>5.2124999999999995</v>
      </c>
      <c r="BX366" s="21">
        <f t="shared" si="967"/>
        <v>2.7566666666666664</v>
      </c>
      <c r="BY366" s="21">
        <f t="shared" si="967"/>
        <v>0.3666666666666667</v>
      </c>
      <c r="BZ366" s="21">
        <f t="shared" si="967"/>
        <v>0.42</v>
      </c>
      <c r="CA366" s="21">
        <f t="shared" si="967"/>
        <v>6.4333333333333327</v>
      </c>
      <c r="CB366" s="21">
        <f t="shared" si="967"/>
        <v>7.8099999999999037</v>
      </c>
      <c r="CC366" s="21">
        <f t="shared" si="967"/>
        <v>7.3966666666666656</v>
      </c>
      <c r="CD366" s="21">
        <f t="shared" si="967"/>
        <v>9.3599999999998662</v>
      </c>
      <c r="CE366" s="21">
        <f t="shared" si="967"/>
        <v>12.020000000000001</v>
      </c>
      <c r="CF366" s="21">
        <f t="shared" si="967"/>
        <v>0.33</v>
      </c>
      <c r="CG366" s="21">
        <f t="shared" si="967"/>
        <v>8.8699999999999992</v>
      </c>
      <c r="CH366" s="21">
        <f t="shared" si="967"/>
        <v>42.07</v>
      </c>
      <c r="CI366" s="21">
        <f t="shared" si="967"/>
        <v>20.6</v>
      </c>
      <c r="CJ366" s="21">
        <f t="shared" si="967"/>
        <v>3.31</v>
      </c>
      <c r="CK366" s="21">
        <f t="shared" si="967"/>
        <v>9.3158109559612292</v>
      </c>
      <c r="CL366" s="21">
        <f t="shared" si="967"/>
        <v>0.98333333333333339</v>
      </c>
      <c r="CM366" s="21">
        <f t="shared" si="967"/>
        <v>13.013333333333334</v>
      </c>
      <c r="CN366" s="21">
        <f t="shared" si="967"/>
        <v>25.13</v>
      </c>
      <c r="CO366" s="21">
        <f t="shared" si="967"/>
        <v>5.4911239388186104</v>
      </c>
      <c r="CP366" s="21">
        <f t="shared" si="967"/>
        <v>4.4432684592402909</v>
      </c>
      <c r="CQ366" s="21">
        <f t="shared" si="967"/>
        <v>2.8928757624119581</v>
      </c>
      <c r="CR366" s="21">
        <f t="shared" si="967"/>
        <v>1.7949606299212846</v>
      </c>
      <c r="CS366" s="21">
        <f t="shared" si="967"/>
        <v>0.30666666666666664</v>
      </c>
      <c r="CT366" s="21">
        <f t="shared" si="967"/>
        <v>0.3</v>
      </c>
      <c r="CU366" s="21">
        <f t="shared" si="967"/>
        <v>0.76014825042100409</v>
      </c>
      <c r="CV366" s="21">
        <f t="shared" si="967"/>
        <v>0.22999999999999998</v>
      </c>
      <c r="CW366" s="21">
        <f t="shared" si="967"/>
        <v>0.46333333333333337</v>
      </c>
      <c r="CX366" s="21">
        <f t="shared" si="967"/>
        <v>0.46666666666666662</v>
      </c>
      <c r="CY366" s="21">
        <f t="shared" si="967"/>
        <v>0.64608225607423042</v>
      </c>
      <c r="CZ366" s="21">
        <f t="shared" si="967"/>
        <v>1.1364264725795323</v>
      </c>
      <c r="DA366" s="21">
        <f t="shared" si="967"/>
        <v>0.72333333333333327</v>
      </c>
      <c r="DB366" s="21">
        <f t="shared" si="967"/>
        <v>13.066666666666668</v>
      </c>
      <c r="DC366" s="21">
        <f t="shared" si="967"/>
        <v>0.95000000000000007</v>
      </c>
      <c r="DD366" s="21">
        <f t="shared" si="967"/>
        <v>5.9333333333333336</v>
      </c>
      <c r="DE366" s="21">
        <f t="shared" si="967"/>
        <v>1.4102342307253271</v>
      </c>
      <c r="DF366" s="21">
        <f t="shared" si="967"/>
        <v>5.7582195208213136</v>
      </c>
      <c r="DG366" s="21">
        <f t="shared" si="967"/>
        <v>6.0813700130716626</v>
      </c>
      <c r="DH366" s="21">
        <f t="shared" si="967"/>
        <v>4.9172123613010497</v>
      </c>
      <c r="DI366" s="21">
        <f t="shared" si="967"/>
        <v>15.203333333333333</v>
      </c>
      <c r="DJ366" s="21">
        <f t="shared" si="967"/>
        <v>5.7333333333333343</v>
      </c>
      <c r="DK366" s="21">
        <f t="shared" si="967"/>
        <v>10.671985114908352</v>
      </c>
      <c r="DL366" s="21">
        <f t="shared" si="967"/>
        <v>1.1209085830783829</v>
      </c>
      <c r="DM366" s="21">
        <f t="shared" si="967"/>
        <v>6.7700000000000005</v>
      </c>
      <c r="DN366" s="21">
        <f t="shared" si="967"/>
        <v>31.2934224669402</v>
      </c>
    </row>
    <row r="367" spans="3:118">
      <c r="C367">
        <f t="shared" ref="C367:D367" si="968">C323</f>
        <v>49.2</v>
      </c>
      <c r="D367" s="20">
        <f t="shared" si="968"/>
        <v>1.109</v>
      </c>
      <c r="E367" s="42">
        <v>1995</v>
      </c>
      <c r="F367" s="21">
        <f t="shared" si="953"/>
        <v>75.111960395163024</v>
      </c>
      <c r="G367" s="21">
        <f t="shared" si="953"/>
        <v>52.287581699346411</v>
      </c>
      <c r="H367" s="21">
        <f t="shared" ref="H367:BS367" si="969">AVERAGE(H142,H163,H184)</f>
        <v>1.1123333333333334</v>
      </c>
      <c r="I367" s="21">
        <f t="shared" si="969"/>
        <v>15.286666666666667</v>
      </c>
      <c r="J367" s="21">
        <f t="shared" si="969"/>
        <v>11.933333333333332</v>
      </c>
      <c r="K367" s="21">
        <f t="shared" si="969"/>
        <v>21.333333333333332</v>
      </c>
      <c r="L367" s="21">
        <f t="shared" si="969"/>
        <v>16.37</v>
      </c>
      <c r="M367" s="21">
        <f t="shared" si="969"/>
        <v>11</v>
      </c>
      <c r="N367" s="21">
        <f t="shared" si="969"/>
        <v>52.333333333333336</v>
      </c>
      <c r="O367" s="21">
        <f t="shared" si="969"/>
        <v>18.64</v>
      </c>
      <c r="P367" s="21">
        <f t="shared" si="969"/>
        <v>12.112345679012344</v>
      </c>
      <c r="Q367" s="21">
        <f t="shared" si="969"/>
        <v>90.148148148148152</v>
      </c>
      <c r="R367" s="21">
        <f t="shared" si="969"/>
        <v>18.915717092064394</v>
      </c>
      <c r="S367" s="21">
        <f t="shared" si="969"/>
        <v>17.453333333333333</v>
      </c>
      <c r="T367" s="21">
        <f t="shared" si="969"/>
        <v>11.537098039215687</v>
      </c>
      <c r="U367" s="21">
        <f t="shared" si="969"/>
        <v>25.938823529411764</v>
      </c>
      <c r="V367" s="21">
        <f t="shared" si="969"/>
        <v>17.25</v>
      </c>
      <c r="W367" s="21">
        <f t="shared" si="969"/>
        <v>11.149999999999999</v>
      </c>
      <c r="X367" s="21">
        <f t="shared" si="969"/>
        <v>1070</v>
      </c>
      <c r="Y367" s="21">
        <f t="shared" si="969"/>
        <v>11.733333333333334</v>
      </c>
      <c r="Z367" s="21">
        <f t="shared" si="969"/>
        <v>16</v>
      </c>
      <c r="AA367" s="21">
        <f t="shared" si="969"/>
        <v>1.0666666666666667</v>
      </c>
      <c r="AB367" s="21">
        <f t="shared" si="969"/>
        <v>11.333333333333334</v>
      </c>
      <c r="AC367" s="21">
        <f t="shared" si="969"/>
        <v>13.333333333333334</v>
      </c>
      <c r="AD367" s="21">
        <f t="shared" si="969"/>
        <v>1.0666666666666667</v>
      </c>
      <c r="AE367" s="21">
        <f t="shared" si="969"/>
        <v>11.266666666666666</v>
      </c>
      <c r="AF367" s="21">
        <f t="shared" si="969"/>
        <v>14.333333333333334</v>
      </c>
      <c r="AG367" s="21">
        <f t="shared" si="969"/>
        <v>1.0333333333333334</v>
      </c>
      <c r="AH367" s="21">
        <f t="shared" si="969"/>
        <v>11.399999999999999</v>
      </c>
      <c r="AI367" s="21">
        <f t="shared" si="969"/>
        <v>14.666666666666666</v>
      </c>
      <c r="AJ367" s="21">
        <f t="shared" si="969"/>
        <v>1.0666666666666667</v>
      </c>
      <c r="AK367" s="21">
        <f t="shared" si="969"/>
        <v>11.4</v>
      </c>
      <c r="AL367" s="21">
        <f t="shared" si="969"/>
        <v>8</v>
      </c>
      <c r="AM367" s="21">
        <f t="shared" si="969"/>
        <v>0.9</v>
      </c>
      <c r="AN367" s="21">
        <f t="shared" si="969"/>
        <v>4.076666666666668</v>
      </c>
      <c r="AO367" s="21">
        <f t="shared" si="969"/>
        <v>5.19</v>
      </c>
      <c r="AP367" s="21">
        <f t="shared" si="969"/>
        <v>2.9800000000000004</v>
      </c>
      <c r="AQ367" s="21">
        <f t="shared" si="969"/>
        <v>3.2433333333333336</v>
      </c>
      <c r="AR367" s="21">
        <f t="shared" si="969"/>
        <v>5.19</v>
      </c>
      <c r="AS367" s="21">
        <f t="shared" si="969"/>
        <v>3.4299999999999997</v>
      </c>
      <c r="AT367" s="21">
        <f t="shared" si="969"/>
        <v>4.7599999999999989</v>
      </c>
      <c r="AU367" s="21">
        <f t="shared" si="969"/>
        <v>3.4299999999999997</v>
      </c>
      <c r="AV367" s="21">
        <f t="shared" si="969"/>
        <v>4.246666666666667</v>
      </c>
      <c r="AW367" s="21">
        <f t="shared" si="969"/>
        <v>6.0133333333333328</v>
      </c>
      <c r="AX367" s="21">
        <f t="shared" si="969"/>
        <v>6.285239367880358</v>
      </c>
      <c r="AY367" s="21">
        <f t="shared" si="969"/>
        <v>7.333333333333333</v>
      </c>
      <c r="AZ367" s="21">
        <f t="shared" si="969"/>
        <v>8.0499999999999989</v>
      </c>
      <c r="BA367" s="21">
        <f t="shared" si="969"/>
        <v>9.4</v>
      </c>
      <c r="BB367" s="21" t="e">
        <f t="shared" si="969"/>
        <v>#DIV/0!</v>
      </c>
      <c r="BC367" s="21" t="e">
        <f t="shared" si="969"/>
        <v>#DIV/0!</v>
      </c>
      <c r="BD367" s="21" t="e">
        <f t="shared" si="969"/>
        <v>#DIV/0!</v>
      </c>
      <c r="BE367" s="21">
        <f t="shared" si="969"/>
        <v>3.7866065185848812</v>
      </c>
      <c r="BF367" s="21">
        <f t="shared" si="969"/>
        <v>4.7959812628231617</v>
      </c>
      <c r="BG367" s="21">
        <f t="shared" si="969"/>
        <v>9.6033333333333335</v>
      </c>
      <c r="BH367" s="21">
        <f t="shared" si="969"/>
        <v>5.0313201193847084</v>
      </c>
      <c r="BI367" s="21">
        <f t="shared" si="969"/>
        <v>5.5799999999999992</v>
      </c>
      <c r="BJ367" s="21">
        <f t="shared" si="969"/>
        <v>5.2912903225806982</v>
      </c>
      <c r="BK367" s="21">
        <f t="shared" si="969"/>
        <v>6.11</v>
      </c>
      <c r="BL367" s="21">
        <f t="shared" si="969"/>
        <v>6.2399999999999993</v>
      </c>
      <c r="BM367" s="21">
        <f t="shared" si="969"/>
        <v>6.5966666666666667</v>
      </c>
      <c r="BN367" s="21">
        <f t="shared" si="969"/>
        <v>6.4876666666666667</v>
      </c>
      <c r="BO367" s="21">
        <f t="shared" si="969"/>
        <v>8.8880031354703259</v>
      </c>
      <c r="BP367" s="21">
        <f t="shared" si="969"/>
        <v>9.3202556023738108</v>
      </c>
      <c r="BQ367" s="21">
        <f t="shared" si="969"/>
        <v>9.0966666666666658</v>
      </c>
      <c r="BR367" s="21">
        <f t="shared" si="969"/>
        <v>8.2333333333333343</v>
      </c>
      <c r="BS367" s="21">
        <f t="shared" si="969"/>
        <v>8.8733333333333331</v>
      </c>
      <c r="BT367" s="21">
        <f t="shared" ref="BT367:DN367" si="970">AVERAGE(BT142,BT163,BT184)</f>
        <v>8.9600000000000009</v>
      </c>
      <c r="BU367" s="21">
        <f t="shared" si="970"/>
        <v>7.166666666666667</v>
      </c>
      <c r="BV367" s="21">
        <f t="shared" si="970"/>
        <v>7.8324963749314938</v>
      </c>
      <c r="BW367" s="21">
        <f t="shared" si="970"/>
        <v>7.55</v>
      </c>
      <c r="BX367" s="21">
        <f t="shared" si="970"/>
        <v>2.936666666666667</v>
      </c>
      <c r="BY367" s="21">
        <f t="shared" si="970"/>
        <v>0.45541666666666664</v>
      </c>
      <c r="BZ367" s="21">
        <f t="shared" si="970"/>
        <v>0.47333333333333333</v>
      </c>
      <c r="CA367" s="21">
        <f t="shared" si="970"/>
        <v>6.6166666666666663</v>
      </c>
      <c r="CB367" s="21">
        <f t="shared" si="970"/>
        <v>7.8099999999999197</v>
      </c>
      <c r="CC367" s="21">
        <f t="shared" si="970"/>
        <v>7.6033333333333344</v>
      </c>
      <c r="CD367" s="21">
        <f t="shared" si="970"/>
        <v>9.3599999999998893</v>
      </c>
      <c r="CE367" s="21">
        <f t="shared" si="970"/>
        <v>11.637849870578089</v>
      </c>
      <c r="CF367" s="21">
        <f t="shared" si="970"/>
        <v>0.34666666666666668</v>
      </c>
      <c r="CG367" s="21" t="e">
        <f t="shared" si="970"/>
        <v>#DIV/0!</v>
      </c>
      <c r="CH367" s="21">
        <f t="shared" si="970"/>
        <v>47.5</v>
      </c>
      <c r="CI367" s="21">
        <f t="shared" si="970"/>
        <v>23.425000000000001</v>
      </c>
      <c r="CJ367" s="21">
        <f t="shared" si="970"/>
        <v>2.74</v>
      </c>
      <c r="CK367" s="21">
        <f t="shared" si="970"/>
        <v>9.315810955961247</v>
      </c>
      <c r="CL367" s="21">
        <f t="shared" si="970"/>
        <v>0.98333333333333339</v>
      </c>
      <c r="CM367" s="21">
        <f t="shared" si="970"/>
        <v>12.85</v>
      </c>
      <c r="CN367" s="21">
        <f t="shared" si="970"/>
        <v>24.09</v>
      </c>
      <c r="CO367" s="21">
        <f t="shared" si="970"/>
        <v>4.8330530383347758</v>
      </c>
      <c r="CP367" s="21">
        <f t="shared" si="970"/>
        <v>4.2883252240717029</v>
      </c>
      <c r="CQ367" s="21">
        <f t="shared" si="970"/>
        <v>2.6880709430751026</v>
      </c>
      <c r="CR367" s="21">
        <f t="shared" si="970"/>
        <v>1.7949606299212808</v>
      </c>
      <c r="CS367" s="21">
        <f t="shared" si="970"/>
        <v>0.29666666666666663</v>
      </c>
      <c r="CT367" s="21">
        <f t="shared" si="970"/>
        <v>0.30666666666666664</v>
      </c>
      <c r="CU367" s="21">
        <f t="shared" si="970"/>
        <v>0.83509260399939267</v>
      </c>
      <c r="CV367" s="21">
        <f t="shared" si="970"/>
        <v>0.21333333333333335</v>
      </c>
      <c r="CW367" s="21">
        <f t="shared" si="970"/>
        <v>0.46</v>
      </c>
      <c r="CX367" s="21">
        <f t="shared" si="970"/>
        <v>0.46333333333333337</v>
      </c>
      <c r="CY367" s="21">
        <f t="shared" si="970"/>
        <v>0.6530897364030942</v>
      </c>
      <c r="CZ367" s="21">
        <f t="shared" si="970"/>
        <v>1.1023087963575511</v>
      </c>
      <c r="DA367" s="21">
        <f t="shared" si="970"/>
        <v>0.68</v>
      </c>
      <c r="DB367" s="21">
        <f t="shared" si="970"/>
        <v>10.416666666666666</v>
      </c>
      <c r="DC367" s="21">
        <f t="shared" si="970"/>
        <v>1.1833333333333333</v>
      </c>
      <c r="DD367" s="21">
        <f t="shared" si="970"/>
        <v>5.9333333333333336</v>
      </c>
      <c r="DE367" s="21">
        <f t="shared" si="970"/>
        <v>1.7189149952957408</v>
      </c>
      <c r="DF367" s="21">
        <f t="shared" si="970"/>
        <v>7.4830684954573146</v>
      </c>
      <c r="DG367" s="21">
        <f t="shared" si="970"/>
        <v>8.1876267712399677</v>
      </c>
      <c r="DH367" s="21">
        <f t="shared" si="970"/>
        <v>5.5376988904083992</v>
      </c>
      <c r="DI367" s="21">
        <f t="shared" si="970"/>
        <v>16.456666666666667</v>
      </c>
      <c r="DJ367" s="21">
        <f t="shared" si="970"/>
        <v>6.333333333333333</v>
      </c>
      <c r="DK367" s="21">
        <f t="shared" si="970"/>
        <v>9.9554384043712858</v>
      </c>
      <c r="DL367" s="21">
        <f t="shared" si="970"/>
        <v>1.0793113791662849</v>
      </c>
      <c r="DM367" s="21">
        <f t="shared" si="970"/>
        <v>6.9066666666666663</v>
      </c>
      <c r="DN367" s="21">
        <f t="shared" si="970"/>
        <v>37.464046402188281</v>
      </c>
    </row>
    <row r="368" spans="3:118">
      <c r="C368">
        <f t="shared" ref="C368:D368" si="971">C324</f>
        <v>51.2</v>
      </c>
      <c r="D368" s="20">
        <f t="shared" si="971"/>
        <v>1.2350000000000001</v>
      </c>
      <c r="E368" s="42">
        <v>1996</v>
      </c>
      <c r="F368" s="21">
        <f t="shared" si="953"/>
        <v>76.71051628436588</v>
      </c>
      <c r="G368" s="21">
        <f t="shared" si="953"/>
        <v>54.46623093681918</v>
      </c>
      <c r="H368" s="21">
        <f t="shared" ref="H368:BS368" si="972">AVERAGE(H143,H164,H185)</f>
        <v>1.2318333333333331</v>
      </c>
      <c r="I368" s="21">
        <f t="shared" si="972"/>
        <v>15.633333333333335</v>
      </c>
      <c r="J368" s="21">
        <f t="shared" si="972"/>
        <v>12.800000000000002</v>
      </c>
      <c r="K368" s="21">
        <f t="shared" si="972"/>
        <v>21</v>
      </c>
      <c r="L368" s="21">
        <f t="shared" si="972"/>
        <v>16.873333333333331</v>
      </c>
      <c r="M368" s="21">
        <f t="shared" si="972"/>
        <v>11.933333333333332</v>
      </c>
      <c r="N368" s="21">
        <f t="shared" si="972"/>
        <v>52</v>
      </c>
      <c r="O368" s="21">
        <f t="shared" si="972"/>
        <v>18.98</v>
      </c>
      <c r="P368" s="21">
        <f t="shared" si="972"/>
        <v>11.266666666666666</v>
      </c>
      <c r="Q368" s="21">
        <f t="shared" si="972"/>
        <v>73</v>
      </c>
      <c r="R368" s="21">
        <f t="shared" si="972"/>
        <v>20.737896866556184</v>
      </c>
      <c r="S368" s="21">
        <f t="shared" si="972"/>
        <v>18.006666666666671</v>
      </c>
      <c r="T368" s="21">
        <f t="shared" si="972"/>
        <v>13.763450980392156</v>
      </c>
      <c r="U368" s="21">
        <f t="shared" si="972"/>
        <v>24.510588235294119</v>
      </c>
      <c r="V368" s="21">
        <f t="shared" si="972"/>
        <v>18.1952152870494</v>
      </c>
      <c r="W368" s="21">
        <f t="shared" si="972"/>
        <v>11</v>
      </c>
      <c r="X368" s="21">
        <f t="shared" si="972"/>
        <v>960</v>
      </c>
      <c r="Y368" s="21">
        <f t="shared" si="972"/>
        <v>11.799999999999999</v>
      </c>
      <c r="Z368" s="21">
        <f t="shared" si="972"/>
        <v>12</v>
      </c>
      <c r="AA368" s="21">
        <f t="shared" si="972"/>
        <v>1.1333333333333333</v>
      </c>
      <c r="AB368" s="21">
        <f t="shared" si="972"/>
        <v>11.6</v>
      </c>
      <c r="AC368" s="21">
        <f t="shared" si="972"/>
        <v>11.333333333333334</v>
      </c>
      <c r="AD368" s="21">
        <f t="shared" si="972"/>
        <v>1.2666666666666666</v>
      </c>
      <c r="AE368" s="21">
        <f t="shared" si="972"/>
        <v>11.299999999999999</v>
      </c>
      <c r="AF368" s="21">
        <f t="shared" si="972"/>
        <v>12.666666666666666</v>
      </c>
      <c r="AG368" s="21">
        <f t="shared" si="972"/>
        <v>1.5</v>
      </c>
      <c r="AH368" s="21">
        <f t="shared" si="972"/>
        <v>11.5</v>
      </c>
      <c r="AI368" s="21">
        <f t="shared" si="972"/>
        <v>12</v>
      </c>
      <c r="AJ368" s="21">
        <f t="shared" si="972"/>
        <v>1.3666666666666669</v>
      </c>
      <c r="AK368" s="21">
        <f t="shared" si="972"/>
        <v>13.4</v>
      </c>
      <c r="AL368" s="21">
        <f t="shared" si="972"/>
        <v>10</v>
      </c>
      <c r="AM368" s="21">
        <f t="shared" si="972"/>
        <v>1.8</v>
      </c>
      <c r="AN368" s="21">
        <f t="shared" si="972"/>
        <v>3.33</v>
      </c>
      <c r="AO368" s="21">
        <f t="shared" si="972"/>
        <v>6.09</v>
      </c>
      <c r="AP368" s="21">
        <f t="shared" si="972"/>
        <v>3.06</v>
      </c>
      <c r="AQ368" s="21">
        <f t="shared" si="972"/>
        <v>3.2833333333333332</v>
      </c>
      <c r="AR368" s="21">
        <f t="shared" si="972"/>
        <v>5.62</v>
      </c>
      <c r="AS368" s="21">
        <f t="shared" si="972"/>
        <v>3.52</v>
      </c>
      <c r="AT368" s="21">
        <f t="shared" si="972"/>
        <v>4.8666666666666671</v>
      </c>
      <c r="AU368" s="21">
        <f t="shared" si="972"/>
        <v>3.5466666666666669</v>
      </c>
      <c r="AV368" s="21">
        <f t="shared" si="972"/>
        <v>5.3433333333333337</v>
      </c>
      <c r="AW368" s="21">
        <f t="shared" si="972"/>
        <v>6.2833333333333341</v>
      </c>
      <c r="AX368" s="21">
        <f t="shared" si="972"/>
        <v>6.1169737890488562</v>
      </c>
      <c r="AY368" s="21">
        <f t="shared" si="972"/>
        <v>7.6366666666666667</v>
      </c>
      <c r="AZ368" s="21">
        <f t="shared" si="972"/>
        <v>8.6766666666666676</v>
      </c>
      <c r="BA368" s="21">
        <f t="shared" si="972"/>
        <v>10.200000000000001</v>
      </c>
      <c r="BB368" s="21" t="e">
        <f t="shared" si="972"/>
        <v>#DIV/0!</v>
      </c>
      <c r="BC368" s="21" t="e">
        <f t="shared" si="972"/>
        <v>#DIV/0!</v>
      </c>
      <c r="BD368" s="21" t="e">
        <f t="shared" si="972"/>
        <v>#DIV/0!</v>
      </c>
      <c r="BE368" s="21">
        <f t="shared" si="972"/>
        <v>4.3185470002239752</v>
      </c>
      <c r="BF368" s="21">
        <f t="shared" si="972"/>
        <v>4.6856034286948391</v>
      </c>
      <c r="BG368" s="21">
        <f t="shared" si="972"/>
        <v>9.8533333333333335</v>
      </c>
      <c r="BH368" s="21">
        <f t="shared" si="972"/>
        <v>5.1882054029233906</v>
      </c>
      <c r="BI368" s="21">
        <f t="shared" si="972"/>
        <v>6.13</v>
      </c>
      <c r="BJ368" s="21">
        <f t="shared" si="972"/>
        <v>5.2912903225807177</v>
      </c>
      <c r="BK368" s="21">
        <f t="shared" si="972"/>
        <v>6.7833333333333323</v>
      </c>
      <c r="BL368" s="21">
        <f t="shared" si="972"/>
        <v>6.96</v>
      </c>
      <c r="BM368" s="21">
        <f t="shared" si="972"/>
        <v>7.2</v>
      </c>
      <c r="BN368" s="21">
        <f t="shared" si="972"/>
        <v>6.8866666666666667</v>
      </c>
      <c r="BO368" s="21">
        <f t="shared" si="972"/>
        <v>8.5664873518454794</v>
      </c>
      <c r="BP368" s="21">
        <f t="shared" si="972"/>
        <v>9.2233333333333345</v>
      </c>
      <c r="BQ368" s="21">
        <f t="shared" si="972"/>
        <v>9.77</v>
      </c>
      <c r="BR368" s="21">
        <f t="shared" si="972"/>
        <v>8.8233333333333324</v>
      </c>
      <c r="BS368" s="21">
        <f t="shared" si="972"/>
        <v>9.1966666666666672</v>
      </c>
      <c r="BT368" s="21">
        <f t="shared" ref="BT368:DN368" si="973">AVERAGE(BT143,BT164,BT185)</f>
        <v>9.0766666666666662</v>
      </c>
      <c r="BU368" s="21">
        <f t="shared" si="973"/>
        <v>6.7833333333333341</v>
      </c>
      <c r="BV368" s="21">
        <f t="shared" si="973"/>
        <v>7.8324963749314778</v>
      </c>
      <c r="BW368" s="21">
        <f t="shared" si="973"/>
        <v>7.6466666666666674</v>
      </c>
      <c r="BX368" s="21">
        <f t="shared" si="973"/>
        <v>2.42</v>
      </c>
      <c r="BY368" s="21">
        <f t="shared" si="973"/>
        <v>0.45666666666666672</v>
      </c>
      <c r="BZ368" s="21">
        <f t="shared" si="973"/>
        <v>0.4466666666666666</v>
      </c>
      <c r="CA368" s="21">
        <f t="shared" si="973"/>
        <v>6.706666666666667</v>
      </c>
      <c r="CB368" s="21">
        <f t="shared" si="973"/>
        <v>7.8099999999999374</v>
      </c>
      <c r="CC368" s="21">
        <f t="shared" si="973"/>
        <v>7.1933333333333325</v>
      </c>
      <c r="CD368" s="21">
        <f t="shared" si="973"/>
        <v>9.3599999999999142</v>
      </c>
      <c r="CE368" s="21">
        <f t="shared" si="973"/>
        <v>11.255699741156183</v>
      </c>
      <c r="CF368" s="21">
        <f t="shared" si="973"/>
        <v>0.37798941798941793</v>
      </c>
      <c r="CG368" s="21" t="e">
        <f t="shared" si="973"/>
        <v>#DIV/0!</v>
      </c>
      <c r="CH368" s="21">
        <f t="shared" si="973"/>
        <v>52.140000000000008</v>
      </c>
      <c r="CI368" s="21">
        <f t="shared" si="973"/>
        <v>26.25</v>
      </c>
      <c r="CJ368" s="21">
        <f t="shared" si="973"/>
        <v>3.0566666666666666</v>
      </c>
      <c r="CK368" s="21">
        <f t="shared" si="973"/>
        <v>9.3158109559612683</v>
      </c>
      <c r="CL368" s="21">
        <f t="shared" si="973"/>
        <v>1.07138200234953</v>
      </c>
      <c r="CM368" s="21">
        <f t="shared" si="973"/>
        <v>12.938624338624338</v>
      </c>
      <c r="CN368" s="21">
        <f t="shared" si="973"/>
        <v>23.78</v>
      </c>
      <c r="CO368" s="21">
        <f t="shared" si="973"/>
        <v>4.5833003678595938</v>
      </c>
      <c r="CP368" s="21">
        <f t="shared" si="973"/>
        <v>4.1233333333333331</v>
      </c>
      <c r="CQ368" s="21">
        <f t="shared" si="973"/>
        <v>2.5853725383509025</v>
      </c>
      <c r="CR368" s="21">
        <f t="shared" si="973"/>
        <v>1.7949606299212768</v>
      </c>
      <c r="CS368" s="21">
        <f t="shared" si="973"/>
        <v>0.30666666666666664</v>
      </c>
      <c r="CT368" s="21">
        <f t="shared" si="973"/>
        <v>0.29000000000000004</v>
      </c>
      <c r="CU368" s="21">
        <f t="shared" si="973"/>
        <v>0.91003695882635283</v>
      </c>
      <c r="CV368" s="21">
        <f t="shared" si="973"/>
        <v>0.22333333333333336</v>
      </c>
      <c r="CW368" s="21">
        <f t="shared" si="973"/>
        <v>0.4366666666666667</v>
      </c>
      <c r="CX368" s="21">
        <f t="shared" si="973"/>
        <v>0.46333333333333337</v>
      </c>
      <c r="CY368" s="21">
        <f t="shared" si="973"/>
        <v>0.66473182133659947</v>
      </c>
      <c r="CZ368" s="21">
        <f t="shared" si="973"/>
        <v>1.1316543146718965</v>
      </c>
      <c r="DA368" s="21">
        <f t="shared" si="973"/>
        <v>0.71666666666666679</v>
      </c>
      <c r="DB368" s="21">
        <f t="shared" si="973"/>
        <v>14.133333333333333</v>
      </c>
      <c r="DC368" s="21">
        <f t="shared" si="973"/>
        <v>1.0233333333333332</v>
      </c>
      <c r="DD368" s="21">
        <f t="shared" si="973"/>
        <v>5.1333333333333329</v>
      </c>
      <c r="DE368" s="21">
        <f t="shared" si="973"/>
        <v>1.5459682528097654</v>
      </c>
      <c r="DF368" s="21">
        <f t="shared" si="973"/>
        <v>6.9325202132792887</v>
      </c>
      <c r="DG368" s="21">
        <f t="shared" si="973"/>
        <v>6.8253236862682201</v>
      </c>
      <c r="DH368" s="21">
        <f t="shared" si="973"/>
        <v>6.514733755128348</v>
      </c>
      <c r="DI368" s="21">
        <f t="shared" si="973"/>
        <v>16.40666666666667</v>
      </c>
      <c r="DJ368" s="21">
        <f t="shared" si="973"/>
        <v>7.0999999999999988</v>
      </c>
      <c r="DK368" s="21">
        <f t="shared" si="973"/>
        <v>10.672049300391146</v>
      </c>
      <c r="DL368" s="21">
        <f t="shared" si="973"/>
        <v>0.73668124400361457</v>
      </c>
      <c r="DM368" s="21">
        <f t="shared" si="973"/>
        <v>7.5566666666666675</v>
      </c>
      <c r="DN368" s="21">
        <f t="shared" si="973"/>
        <v>37.955739940718786</v>
      </c>
    </row>
    <row r="369" spans="1:118">
      <c r="C369">
        <f t="shared" ref="C369:D369" si="974">C325</f>
        <v>52.6</v>
      </c>
      <c r="D369" s="20">
        <f t="shared" si="974"/>
        <v>1.198</v>
      </c>
      <c r="E369" s="42">
        <v>1997</v>
      </c>
      <c r="F369" s="21">
        <f t="shared" si="953"/>
        <v>78.034612423976384</v>
      </c>
      <c r="G369" s="21">
        <f t="shared" si="953"/>
        <v>55.846042120551921</v>
      </c>
      <c r="H369" s="21">
        <f t="shared" ref="H369:BS369" si="975">AVERAGE(H144,H165,H186)</f>
        <v>1.1761666666666666</v>
      </c>
      <c r="I369" s="21">
        <f t="shared" si="975"/>
        <v>15.806666666666667</v>
      </c>
      <c r="J369" s="21">
        <f t="shared" si="975"/>
        <v>13.200000000000001</v>
      </c>
      <c r="K369" s="21">
        <f t="shared" si="975"/>
        <v>22</v>
      </c>
      <c r="L369" s="21">
        <f t="shared" si="975"/>
        <v>17.169999999999998</v>
      </c>
      <c r="M369" s="21">
        <f t="shared" si="975"/>
        <v>12.333333333333334</v>
      </c>
      <c r="N369" s="21">
        <f t="shared" si="975"/>
        <v>51.666666666666664</v>
      </c>
      <c r="O369" s="21">
        <f t="shared" si="975"/>
        <v>19.12</v>
      </c>
      <c r="P369" s="21">
        <f t="shared" si="975"/>
        <v>12.333333333333334</v>
      </c>
      <c r="Q369" s="21">
        <f t="shared" si="975"/>
        <v>70.333333333333329</v>
      </c>
      <c r="R369" s="21">
        <f t="shared" si="975"/>
        <v>20.666921940882254</v>
      </c>
      <c r="S369" s="21">
        <f t="shared" si="975"/>
        <v>18.236666666666665</v>
      </c>
      <c r="T369" s="21">
        <f t="shared" si="975"/>
        <v>13.670509803921567</v>
      </c>
      <c r="U369" s="21">
        <f t="shared" si="975"/>
        <v>26.145882352941175</v>
      </c>
      <c r="V369" s="21">
        <f t="shared" si="975"/>
        <v>18.0617222963952</v>
      </c>
      <c r="W369" s="21">
        <f t="shared" si="975"/>
        <v>11.600000000000001</v>
      </c>
      <c r="X369" s="21">
        <f t="shared" si="975"/>
        <v>580</v>
      </c>
      <c r="Y369" s="21">
        <f t="shared" si="975"/>
        <v>11.9</v>
      </c>
      <c r="Z369" s="21">
        <f t="shared" si="975"/>
        <v>14.666666666666666</v>
      </c>
      <c r="AA369" s="21">
        <f t="shared" si="975"/>
        <v>1.0333333333333334</v>
      </c>
      <c r="AB369" s="21">
        <f t="shared" si="975"/>
        <v>11.533333333333333</v>
      </c>
      <c r="AC369" s="21">
        <f t="shared" si="975"/>
        <v>12</v>
      </c>
      <c r="AD369" s="21">
        <f t="shared" si="975"/>
        <v>1.1666666666666667</v>
      </c>
      <c r="AE369" s="21">
        <f t="shared" si="975"/>
        <v>10.766666666666666</v>
      </c>
      <c r="AF369" s="21">
        <f t="shared" si="975"/>
        <v>14</v>
      </c>
      <c r="AG369" s="21">
        <f t="shared" si="975"/>
        <v>1.0999999999999999</v>
      </c>
      <c r="AH369" s="21">
        <f t="shared" si="975"/>
        <v>11.266666666666666</v>
      </c>
      <c r="AI369" s="21">
        <f t="shared" si="975"/>
        <v>13.333333333333334</v>
      </c>
      <c r="AJ369" s="21">
        <f t="shared" si="975"/>
        <v>0.96666666666666679</v>
      </c>
      <c r="AK369" s="21">
        <f t="shared" si="975"/>
        <v>12.800000000000002</v>
      </c>
      <c r="AL369" s="21">
        <f t="shared" si="975"/>
        <v>12</v>
      </c>
      <c r="AM369" s="21">
        <f t="shared" si="975"/>
        <v>1</v>
      </c>
      <c r="AN369" s="21">
        <f t="shared" si="975"/>
        <v>4.04</v>
      </c>
      <c r="AO369" s="21">
        <f t="shared" si="975"/>
        <v>5.66</v>
      </c>
      <c r="AP369" s="21">
        <f t="shared" si="975"/>
        <v>3.0533333333333332</v>
      </c>
      <c r="AQ369" s="21">
        <f t="shared" si="975"/>
        <v>3.2966666666666664</v>
      </c>
      <c r="AR369" s="21">
        <f t="shared" si="975"/>
        <v>5.7</v>
      </c>
      <c r="AS369" s="21">
        <f t="shared" si="975"/>
        <v>3.4166666666666665</v>
      </c>
      <c r="AT369" s="21">
        <f t="shared" si="975"/>
        <v>4.2383597883597881</v>
      </c>
      <c r="AU369" s="21">
        <f t="shared" si="975"/>
        <v>3.5033333333333334</v>
      </c>
      <c r="AV369" s="21">
        <f t="shared" si="975"/>
        <v>4.81952380952381</v>
      </c>
      <c r="AW369" s="21">
        <f t="shared" si="975"/>
        <v>6.3166666666666664</v>
      </c>
      <c r="AX369" s="21">
        <f t="shared" si="975"/>
        <v>5.9487082102173536</v>
      </c>
      <c r="AY369" s="21">
        <f t="shared" si="975"/>
        <v>7.7733333333333334</v>
      </c>
      <c r="AZ369" s="21">
        <f t="shared" si="975"/>
        <v>8.0433333333333348</v>
      </c>
      <c r="BA369" s="21">
        <f t="shared" si="975"/>
        <v>10.220000000000001</v>
      </c>
      <c r="BB369" s="21" t="e">
        <f t="shared" si="975"/>
        <v>#DIV/0!</v>
      </c>
      <c r="BC369" s="21" t="e">
        <f t="shared" si="975"/>
        <v>#DIV/0!</v>
      </c>
      <c r="BD369" s="21" t="e">
        <f t="shared" si="975"/>
        <v>#DIV/0!</v>
      </c>
      <c r="BE369" s="21">
        <f t="shared" si="975"/>
        <v>4.458307982199031</v>
      </c>
      <c r="BF369" s="21">
        <f t="shared" si="975"/>
        <v>4.7336307376087747</v>
      </c>
      <c r="BG369" s="21">
        <f t="shared" si="975"/>
        <v>10.153333333333334</v>
      </c>
      <c r="BH369" s="21">
        <f t="shared" si="975"/>
        <v>5.3450906864620746</v>
      </c>
      <c r="BI369" s="21">
        <f t="shared" si="975"/>
        <v>5.97</v>
      </c>
      <c r="BJ369" s="21">
        <f t="shared" si="975"/>
        <v>5.2912903225807355</v>
      </c>
      <c r="BK369" s="21">
        <f t="shared" si="975"/>
        <v>6.9799999999999995</v>
      </c>
      <c r="BL369" s="21">
        <f t="shared" si="975"/>
        <v>6.9633333333333338</v>
      </c>
      <c r="BM369" s="21">
        <f t="shared" si="975"/>
        <v>7.05</v>
      </c>
      <c r="BN369" s="21">
        <f t="shared" si="975"/>
        <v>6.9566666666666661</v>
      </c>
      <c r="BO369" s="21">
        <f t="shared" si="975"/>
        <v>9.0947025959888474</v>
      </c>
      <c r="BP369" s="21">
        <f t="shared" si="975"/>
        <v>8.4342543162656582</v>
      </c>
      <c r="BQ369" s="21">
        <f t="shared" si="975"/>
        <v>9.4366666666666674</v>
      </c>
      <c r="BR369" s="21">
        <f t="shared" si="975"/>
        <v>8.6666666666666661</v>
      </c>
      <c r="BS369" s="21">
        <f t="shared" si="975"/>
        <v>9.3129629629629616</v>
      </c>
      <c r="BT369" s="21">
        <f t="shared" ref="BT369:DN369" si="976">AVERAGE(BT144,BT165,BT186)</f>
        <v>8.9</v>
      </c>
      <c r="BU369" s="21">
        <f t="shared" si="976"/>
        <v>6.8933333333333335</v>
      </c>
      <c r="BV369" s="21">
        <f t="shared" si="976"/>
        <v>7.83249637493146</v>
      </c>
      <c r="BW369" s="21">
        <f t="shared" si="976"/>
        <v>7.8866666666666676</v>
      </c>
      <c r="BX369" s="21">
        <f t="shared" si="976"/>
        <v>2.6166666666666667</v>
      </c>
      <c r="BY369" s="21">
        <f t="shared" si="976"/>
        <v>0.46</v>
      </c>
      <c r="BZ369" s="21">
        <f t="shared" si="976"/>
        <v>0.56999999999999995</v>
      </c>
      <c r="CA369" s="21">
        <f t="shared" si="976"/>
        <v>6.81</v>
      </c>
      <c r="CB369" s="21">
        <f t="shared" si="976"/>
        <v>7.8099999999999588</v>
      </c>
      <c r="CC369" s="21">
        <f t="shared" si="976"/>
        <v>7.583333333333333</v>
      </c>
      <c r="CD369" s="21">
        <f t="shared" si="976"/>
        <v>9.3599999999999426</v>
      </c>
      <c r="CE369" s="21">
        <f t="shared" si="976"/>
        <v>10.873549611734269</v>
      </c>
      <c r="CF369" s="21">
        <f t="shared" si="976"/>
        <v>0.39724867724867724</v>
      </c>
      <c r="CG369" s="21" t="e">
        <f t="shared" si="976"/>
        <v>#DIV/0!</v>
      </c>
      <c r="CH369" s="21">
        <f t="shared" si="976"/>
        <v>47.859999999999992</v>
      </c>
      <c r="CI369" s="21" t="e">
        <f t="shared" si="976"/>
        <v>#DIV/0!</v>
      </c>
      <c r="CJ369" s="21">
        <f t="shared" si="976"/>
        <v>2.6300000000000003</v>
      </c>
      <c r="CK369" s="21">
        <f t="shared" si="976"/>
        <v>9.3158109559612914</v>
      </c>
      <c r="CL369" s="21">
        <f t="shared" si="976"/>
        <v>1.0477226854629065</v>
      </c>
      <c r="CM369" s="21">
        <f t="shared" si="976"/>
        <v>12.868994708994707</v>
      </c>
      <c r="CN369" s="21">
        <f t="shared" si="976"/>
        <v>23.26</v>
      </c>
      <c r="CO369" s="21">
        <f t="shared" si="976"/>
        <v>5.0433499045419738</v>
      </c>
      <c r="CP369" s="21">
        <f t="shared" si="976"/>
        <v>4.3866666666666667</v>
      </c>
      <c r="CQ369" s="21">
        <f t="shared" si="976"/>
        <v>2.7907329411530566</v>
      </c>
      <c r="CR369" s="21">
        <f t="shared" si="976"/>
        <v>1.794960629921273</v>
      </c>
      <c r="CS369" s="21">
        <f t="shared" si="976"/>
        <v>0.31000000000000005</v>
      </c>
      <c r="CT369" s="21">
        <f t="shared" si="976"/>
        <v>0.29000000000000004</v>
      </c>
      <c r="CU369" s="21">
        <f t="shared" si="976"/>
        <v>0.91003675525271033</v>
      </c>
      <c r="CV369" s="21">
        <f t="shared" si="976"/>
        <v>0.25</v>
      </c>
      <c r="CW369" s="21">
        <f t="shared" si="976"/>
        <v>0.45</v>
      </c>
      <c r="CX369" s="21">
        <f t="shared" si="976"/>
        <v>0.43333333333333335</v>
      </c>
      <c r="CY369" s="21">
        <f t="shared" si="976"/>
        <v>0.69847163827500358</v>
      </c>
      <c r="CZ369" s="21">
        <f t="shared" si="976"/>
        <v>1.1609998329862417</v>
      </c>
      <c r="DA369" s="21">
        <f t="shared" si="976"/>
        <v>0.68666666666666665</v>
      </c>
      <c r="DB369" s="21">
        <f t="shared" si="976"/>
        <v>14.81752487562189</v>
      </c>
      <c r="DC369" s="21">
        <f t="shared" si="976"/>
        <v>1.1616542288557214</v>
      </c>
      <c r="DD369" s="21">
        <f t="shared" si="976"/>
        <v>6.2402985074626862</v>
      </c>
      <c r="DE369" s="21">
        <f t="shared" si="976"/>
        <v>1.5769738895384375</v>
      </c>
      <c r="DF369" s="21">
        <f t="shared" si="976"/>
        <v>7.3307522510201943</v>
      </c>
      <c r="DG369" s="21">
        <f t="shared" si="976"/>
        <v>6.9349627189057941</v>
      </c>
      <c r="DH369" s="21">
        <f t="shared" si="976"/>
        <v>6.3801711506183922</v>
      </c>
      <c r="DI369" s="21">
        <f t="shared" si="976"/>
        <v>16.236666666666668</v>
      </c>
      <c r="DJ369" s="21">
        <f t="shared" si="976"/>
        <v>5.166666666666667</v>
      </c>
      <c r="DK369" s="21">
        <f t="shared" si="976"/>
        <v>9.4209559987578952</v>
      </c>
      <c r="DL369" s="21">
        <f t="shared" si="976"/>
        <v>0.97413857286263139</v>
      </c>
      <c r="DM369" s="21">
        <f t="shared" si="976"/>
        <v>7.6366666666666667</v>
      </c>
      <c r="DN369" s="21">
        <f t="shared" si="976"/>
        <v>39.131043390327498</v>
      </c>
    </row>
    <row r="370" spans="1:118">
      <c r="C370">
        <f t="shared" ref="C370:D370" si="977">C326</f>
        <v>54.2</v>
      </c>
      <c r="D370" s="20">
        <f t="shared" si="977"/>
        <v>1.044</v>
      </c>
      <c r="E370" s="42">
        <v>1998</v>
      </c>
      <c r="F370" s="21">
        <f t="shared" si="953"/>
        <v>78.633701984914566</v>
      </c>
      <c r="G370" s="21">
        <f t="shared" si="953"/>
        <v>57.62527233115469</v>
      </c>
      <c r="H370" s="21">
        <f t="shared" ref="H370:BS370" si="978">AVERAGE(H145,H166,H187)</f>
        <v>1.0395000000000001</v>
      </c>
      <c r="I370" s="21">
        <f t="shared" si="978"/>
        <v>15.803333333333333</v>
      </c>
      <c r="J370" s="21">
        <f t="shared" si="978"/>
        <v>12.266666666666666</v>
      </c>
      <c r="K370" s="21">
        <f t="shared" si="978"/>
        <v>24.333333333333332</v>
      </c>
      <c r="L370" s="21">
        <f t="shared" si="978"/>
        <v>17.5</v>
      </c>
      <c r="M370" s="21">
        <f t="shared" si="978"/>
        <v>11.933333333333332</v>
      </c>
      <c r="N370" s="21">
        <f t="shared" si="978"/>
        <v>60.666666666666664</v>
      </c>
      <c r="O370" s="21">
        <f t="shared" si="978"/>
        <v>19.226666666666667</v>
      </c>
      <c r="P370" s="21">
        <f t="shared" si="978"/>
        <v>9.6791666666666654</v>
      </c>
      <c r="Q370" s="21">
        <f t="shared" si="978"/>
        <v>75.583333333333329</v>
      </c>
      <c r="R370" s="21">
        <f t="shared" si="978"/>
        <v>21.597478660501846</v>
      </c>
      <c r="S370" s="21">
        <f t="shared" si="978"/>
        <v>18.439999999999998</v>
      </c>
      <c r="T370" s="21">
        <f t="shared" si="978"/>
        <v>12.933333333333332</v>
      </c>
      <c r="U370" s="21">
        <f t="shared" si="978"/>
        <v>28</v>
      </c>
      <c r="V370" s="21">
        <f t="shared" si="978"/>
        <v>17.928229305740995</v>
      </c>
      <c r="W370" s="21">
        <f t="shared" si="978"/>
        <v>11.899999999999999</v>
      </c>
      <c r="X370" s="21">
        <f t="shared" si="978"/>
        <v>1180</v>
      </c>
      <c r="Y370" s="21">
        <f t="shared" si="978"/>
        <v>11.866666666666667</v>
      </c>
      <c r="Z370" s="21">
        <f t="shared" si="978"/>
        <v>14.666666666666666</v>
      </c>
      <c r="AA370" s="21">
        <f t="shared" si="978"/>
        <v>0.8666666666666667</v>
      </c>
      <c r="AB370" s="21">
        <f t="shared" si="978"/>
        <v>11.766666666666666</v>
      </c>
      <c r="AC370" s="21">
        <f t="shared" si="978"/>
        <v>15.666666666666666</v>
      </c>
      <c r="AD370" s="21">
        <f t="shared" si="978"/>
        <v>0.8666666666666667</v>
      </c>
      <c r="AE370" s="21">
        <f t="shared" si="978"/>
        <v>10.933333333333332</v>
      </c>
      <c r="AF370" s="21">
        <f t="shared" si="978"/>
        <v>15.666666666666666</v>
      </c>
      <c r="AG370" s="21">
        <f t="shared" si="978"/>
        <v>0.76666666666666661</v>
      </c>
      <c r="AH370" s="21">
        <f t="shared" si="978"/>
        <v>11.566666666666668</v>
      </c>
      <c r="AI370" s="21">
        <f t="shared" si="978"/>
        <v>15.666666666666666</v>
      </c>
      <c r="AJ370" s="21">
        <f t="shared" si="978"/>
        <v>0.8666666666666667</v>
      </c>
      <c r="AK370" s="21">
        <f t="shared" si="978"/>
        <v>9.3000000000000007</v>
      </c>
      <c r="AL370" s="21">
        <f t="shared" si="978"/>
        <v>16</v>
      </c>
      <c r="AM370" s="21">
        <f t="shared" si="978"/>
        <v>0.69999999999999984</v>
      </c>
      <c r="AN370" s="21">
        <f t="shared" si="978"/>
        <v>7</v>
      </c>
      <c r="AO370" s="21">
        <f t="shared" si="978"/>
        <v>5.59</v>
      </c>
      <c r="AP370" s="21">
        <f t="shared" si="978"/>
        <v>3.14</v>
      </c>
      <c r="AQ370" s="21">
        <f t="shared" si="978"/>
        <v>3.44</v>
      </c>
      <c r="AR370" s="21">
        <f t="shared" si="978"/>
        <v>5.6866666666666665</v>
      </c>
      <c r="AS370" s="21">
        <f t="shared" si="978"/>
        <v>3.6233333333333331</v>
      </c>
      <c r="AT370" s="21">
        <f t="shared" si="978"/>
        <v>4.8002116402116402</v>
      </c>
      <c r="AU370" s="21">
        <f t="shared" si="978"/>
        <v>3.6033333333333335</v>
      </c>
      <c r="AV370" s="21">
        <f t="shared" si="978"/>
        <v>4.5200000000000005</v>
      </c>
      <c r="AW370" s="21">
        <f t="shared" si="978"/>
        <v>6.3666666666666671</v>
      </c>
      <c r="AX370" s="21">
        <f t="shared" si="978"/>
        <v>5.7804426313858501</v>
      </c>
      <c r="AY370" s="21">
        <f t="shared" si="978"/>
        <v>7.8260493827160502</v>
      </c>
      <c r="AZ370" s="21">
        <f t="shared" si="978"/>
        <v>8.1166666666666671</v>
      </c>
      <c r="BA370" s="21">
        <f t="shared" si="978"/>
        <v>10.38</v>
      </c>
      <c r="BB370" s="21" t="e">
        <f t="shared" si="978"/>
        <v>#DIV/0!</v>
      </c>
      <c r="BC370" s="21" t="e">
        <f t="shared" si="978"/>
        <v>#DIV/0!</v>
      </c>
      <c r="BD370" s="21" t="e">
        <f t="shared" si="978"/>
        <v>#DIV/0!</v>
      </c>
      <c r="BE370" s="21">
        <f t="shared" si="978"/>
        <v>4.5980689641740859</v>
      </c>
      <c r="BF370" s="21">
        <f t="shared" si="978"/>
        <v>4.877104152935873</v>
      </c>
      <c r="BG370" s="21">
        <f t="shared" si="978"/>
        <v>9.83</v>
      </c>
      <c r="BH370" s="21">
        <f t="shared" si="978"/>
        <v>5.5019759700007604</v>
      </c>
      <c r="BI370" s="21">
        <f t="shared" si="978"/>
        <v>5.8033333333333337</v>
      </c>
      <c r="BJ370" s="21">
        <f t="shared" si="978"/>
        <v>5.2912903225807533</v>
      </c>
      <c r="BK370" s="21">
        <f t="shared" si="978"/>
        <v>6.7833333333333341</v>
      </c>
      <c r="BL370" s="21">
        <f t="shared" si="978"/>
        <v>7.0099999999999989</v>
      </c>
      <c r="BM370" s="21">
        <f t="shared" si="978"/>
        <v>7.1400000000000006</v>
      </c>
      <c r="BN370" s="21">
        <f t="shared" si="978"/>
        <v>7.3299999999999992</v>
      </c>
      <c r="BO370" s="21">
        <f t="shared" si="978"/>
        <v>9.6229178401322155</v>
      </c>
      <c r="BP370" s="21">
        <f t="shared" si="978"/>
        <v>8.2407011967919246</v>
      </c>
      <c r="BQ370" s="21">
        <f t="shared" si="978"/>
        <v>9.86</v>
      </c>
      <c r="BR370" s="21">
        <f t="shared" si="978"/>
        <v>9.6366666666666649</v>
      </c>
      <c r="BS370" s="21">
        <f t="shared" si="978"/>
        <v>9.4470370370370365</v>
      </c>
      <c r="BT370" s="21">
        <f t="shared" ref="BT370:DN370" si="979">AVERAGE(BT145,BT166,BT187)</f>
        <v>9.7100000000000009</v>
      </c>
      <c r="BU370" s="21">
        <f t="shared" si="979"/>
        <v>7.5366666666666662</v>
      </c>
      <c r="BV370" s="21">
        <f t="shared" si="979"/>
        <v>7.8324963749314387</v>
      </c>
      <c r="BW370" s="21">
        <f t="shared" si="979"/>
        <v>8.0633333333333344</v>
      </c>
      <c r="BX370" s="21">
        <f t="shared" si="979"/>
        <v>2.7000000000000006</v>
      </c>
      <c r="BY370" s="21">
        <f t="shared" si="979"/>
        <v>0.48</v>
      </c>
      <c r="BZ370" s="21">
        <f t="shared" si="979"/>
        <v>0.46666666666666662</v>
      </c>
      <c r="CA370" s="21">
        <f t="shared" si="979"/>
        <v>7.0100000000000007</v>
      </c>
      <c r="CB370" s="21">
        <f t="shared" si="979"/>
        <v>7.8099999999999801</v>
      </c>
      <c r="CC370" s="21">
        <f t="shared" si="979"/>
        <v>7.7600000000000007</v>
      </c>
      <c r="CD370" s="21">
        <f t="shared" si="979"/>
        <v>9.359999999999971</v>
      </c>
      <c r="CE370" s="21">
        <f t="shared" si="979"/>
        <v>10.491399482312357</v>
      </c>
      <c r="CF370" s="21">
        <f t="shared" si="979"/>
        <v>0.39999999999999997</v>
      </c>
      <c r="CG370" s="21" t="e">
        <f t="shared" si="979"/>
        <v>#DIV/0!</v>
      </c>
      <c r="CH370" s="21">
        <f t="shared" si="979"/>
        <v>50</v>
      </c>
      <c r="CI370" s="21" t="e">
        <f t="shared" si="979"/>
        <v>#DIV/0!</v>
      </c>
      <c r="CJ370" s="21">
        <f t="shared" si="979"/>
        <v>3.5400000000000005</v>
      </c>
      <c r="CK370" s="21">
        <f t="shared" si="979"/>
        <v>9.3158109559613163</v>
      </c>
      <c r="CL370" s="21">
        <f t="shared" si="979"/>
        <v>1.040399481353723</v>
      </c>
      <c r="CM370" s="21">
        <f t="shared" si="979"/>
        <v>13.363333333333332</v>
      </c>
      <c r="CN370" s="21">
        <f t="shared" si="979"/>
        <v>23.040000000000003</v>
      </c>
      <c r="CO370" s="21">
        <f t="shared" si="979"/>
        <v>5.1334988684761944</v>
      </c>
      <c r="CP370" s="21">
        <f t="shared" si="979"/>
        <v>4.503333333333333</v>
      </c>
      <c r="CQ370" s="21">
        <f t="shared" si="979"/>
        <v>2.7571927556847968</v>
      </c>
      <c r="CR370" s="21">
        <f t="shared" si="979"/>
        <v>1.7949606299212686</v>
      </c>
      <c r="CS370" s="21">
        <f t="shared" si="979"/>
        <v>0.36000000000000004</v>
      </c>
      <c r="CT370" s="21">
        <f t="shared" si="979"/>
        <v>0.32666666666666666</v>
      </c>
      <c r="CU370" s="21">
        <f t="shared" si="979"/>
        <v>0.91003655778247572</v>
      </c>
      <c r="CV370" s="21">
        <f t="shared" si="979"/>
        <v>0.24666666666666667</v>
      </c>
      <c r="CW370" s="21">
        <f t="shared" si="979"/>
        <v>0.46333333333333337</v>
      </c>
      <c r="CX370" s="21">
        <f t="shared" si="979"/>
        <v>0.50666666666666671</v>
      </c>
      <c r="CY370" s="21">
        <f t="shared" si="979"/>
        <v>0.73221145521340747</v>
      </c>
      <c r="CZ370" s="21">
        <f t="shared" si="979"/>
        <v>1.1903453513005864</v>
      </c>
      <c r="DA370" s="21">
        <f t="shared" si="979"/>
        <v>0.71666666666666679</v>
      </c>
      <c r="DB370" s="21">
        <f t="shared" si="979"/>
        <v>14.916865671641792</v>
      </c>
      <c r="DC370" s="21">
        <f t="shared" si="979"/>
        <v>1.2799004975124377</v>
      </c>
      <c r="DD370" s="21">
        <f t="shared" si="979"/>
        <v>7.2890547263681595</v>
      </c>
      <c r="DE370" s="21">
        <f t="shared" si="979"/>
        <v>1.6079795262671095</v>
      </c>
      <c r="DF370" s="21">
        <f t="shared" si="979"/>
        <v>7.7289842887611</v>
      </c>
      <c r="DG370" s="21">
        <f t="shared" si="979"/>
        <v>7.4043780649781352</v>
      </c>
      <c r="DH370" s="21">
        <f t="shared" si="979"/>
        <v>7.02663544981879</v>
      </c>
      <c r="DI370" s="21">
        <f t="shared" si="979"/>
        <v>16.72</v>
      </c>
      <c r="DJ370" s="21">
        <f t="shared" si="979"/>
        <v>6.7333333333333334</v>
      </c>
      <c r="DK370" s="21">
        <f t="shared" si="979"/>
        <v>13.695598689672018</v>
      </c>
      <c r="DL370" s="21">
        <f t="shared" si="979"/>
        <v>0.96642733889743582</v>
      </c>
      <c r="DM370" s="21">
        <f t="shared" si="979"/>
        <v>7.5799999999999992</v>
      </c>
      <c r="DN370" s="21">
        <f t="shared" si="979"/>
        <v>37.337911925427449</v>
      </c>
    </row>
    <row r="371" spans="1:118">
      <c r="C371">
        <f t="shared" ref="C371:D371" si="980">C327</f>
        <v>55.5</v>
      </c>
      <c r="D371" s="20">
        <f t="shared" si="980"/>
        <v>1.121</v>
      </c>
      <c r="E371" s="42">
        <v>1999</v>
      </c>
      <c r="F371" s="21">
        <f t="shared" si="953"/>
        <v>79.789334926970596</v>
      </c>
      <c r="G371" s="21">
        <f t="shared" si="953"/>
        <v>58.968772694262896</v>
      </c>
      <c r="H371" s="21">
        <f t="shared" ref="H371:BS371" si="981">AVERAGE(H146,H167,H188)</f>
        <v>1.1225000000000001</v>
      </c>
      <c r="I371" s="21">
        <f t="shared" si="981"/>
        <v>15.766666666666666</v>
      </c>
      <c r="J371" s="21">
        <f t="shared" si="981"/>
        <v>12.199999999999998</v>
      </c>
      <c r="K371" s="21">
        <f t="shared" si="981"/>
        <v>21.666666666666668</v>
      </c>
      <c r="L371" s="21">
        <f t="shared" si="981"/>
        <v>17.393333333333334</v>
      </c>
      <c r="M371" s="21">
        <f t="shared" si="981"/>
        <v>11.4</v>
      </c>
      <c r="N371" s="21">
        <f t="shared" si="981"/>
        <v>53</v>
      </c>
      <c r="O371" s="21">
        <f t="shared" si="981"/>
        <v>19.366666666666667</v>
      </c>
      <c r="P371" s="21">
        <f t="shared" si="981"/>
        <v>11.700000000000001</v>
      </c>
      <c r="Q371" s="21">
        <f t="shared" si="981"/>
        <v>90.333333333333329</v>
      </c>
      <c r="R371" s="21">
        <f t="shared" si="981"/>
        <v>23.112907343132509</v>
      </c>
      <c r="S371" s="21">
        <f t="shared" si="981"/>
        <v>18.416666666666668</v>
      </c>
      <c r="T371" s="21">
        <f t="shared" si="981"/>
        <v>13.255555555555555</v>
      </c>
      <c r="U371" s="21">
        <f t="shared" si="981"/>
        <v>23.722222222222218</v>
      </c>
      <c r="V371" s="21">
        <f t="shared" si="981"/>
        <v>18.182080273698276</v>
      </c>
      <c r="W371" s="21">
        <f t="shared" si="981"/>
        <v>12</v>
      </c>
      <c r="X371" s="21">
        <f t="shared" si="981"/>
        <v>1080</v>
      </c>
      <c r="Y371" s="21">
        <f t="shared" si="981"/>
        <v>11.9</v>
      </c>
      <c r="Z371" s="21">
        <f t="shared" si="981"/>
        <v>13.333333333333334</v>
      </c>
      <c r="AA371" s="21">
        <f t="shared" si="981"/>
        <v>1.5</v>
      </c>
      <c r="AB371" s="21">
        <f t="shared" si="981"/>
        <v>11.666666666666666</v>
      </c>
      <c r="AC371" s="21">
        <f t="shared" si="981"/>
        <v>14</v>
      </c>
      <c r="AD371" s="21">
        <f t="shared" si="981"/>
        <v>1.2666666666666666</v>
      </c>
      <c r="AE371" s="21">
        <f t="shared" si="981"/>
        <v>11.166666666666666</v>
      </c>
      <c r="AF371" s="21">
        <f t="shared" si="981"/>
        <v>13.666666666666666</v>
      </c>
      <c r="AG371" s="21">
        <f t="shared" si="981"/>
        <v>1.7333333333333334</v>
      </c>
      <c r="AH371" s="21">
        <f t="shared" si="981"/>
        <v>12.133333333333335</v>
      </c>
      <c r="AI371" s="21">
        <f t="shared" si="981"/>
        <v>14.666666666666666</v>
      </c>
      <c r="AJ371" s="21">
        <f t="shared" si="981"/>
        <v>1.5</v>
      </c>
      <c r="AK371" s="21">
        <f t="shared" si="981"/>
        <v>11</v>
      </c>
      <c r="AL371" s="21">
        <f t="shared" si="981"/>
        <v>13</v>
      </c>
      <c r="AM371" s="21">
        <f t="shared" si="981"/>
        <v>1</v>
      </c>
      <c r="AN371" s="21">
        <f t="shared" si="981"/>
        <v>5.3499999999999988</v>
      </c>
      <c r="AO371" s="21">
        <f t="shared" si="981"/>
        <v>5.28</v>
      </c>
      <c r="AP371" s="21">
        <f t="shared" si="981"/>
        <v>3.3533333333333335</v>
      </c>
      <c r="AQ371" s="21">
        <f t="shared" si="981"/>
        <v>3.5066666666666664</v>
      </c>
      <c r="AR371" s="21">
        <f t="shared" si="981"/>
        <v>6.3372486772486774</v>
      </c>
      <c r="AS371" s="21">
        <f t="shared" si="981"/>
        <v>3.72</v>
      </c>
      <c r="AT371" s="21">
        <f t="shared" si="981"/>
        <v>4.793333333333333</v>
      </c>
      <c r="AU371" s="21">
        <f t="shared" si="981"/>
        <v>3.8599999999999994</v>
      </c>
      <c r="AV371" s="21">
        <f t="shared" si="981"/>
        <v>4.7607102829349968</v>
      </c>
      <c r="AW371" s="21">
        <f t="shared" si="981"/>
        <v>6.373333333333334</v>
      </c>
      <c r="AX371" s="21">
        <f t="shared" si="981"/>
        <v>5.6121770525543466</v>
      </c>
      <c r="AY371" s="21">
        <f t="shared" si="981"/>
        <v>7.7050617283950613</v>
      </c>
      <c r="AZ371" s="21">
        <f t="shared" si="981"/>
        <v>8.3608333333333338</v>
      </c>
      <c r="BA371" s="21">
        <f t="shared" si="981"/>
        <v>10.065875910435039</v>
      </c>
      <c r="BB371" s="21" t="e">
        <f t="shared" si="981"/>
        <v>#DIV/0!</v>
      </c>
      <c r="BC371" s="21" t="e">
        <f t="shared" si="981"/>
        <v>#DIV/0!</v>
      </c>
      <c r="BD371" s="21" t="e">
        <f t="shared" si="981"/>
        <v>#DIV/0!</v>
      </c>
      <c r="BE371" s="21">
        <f t="shared" si="981"/>
        <v>4.7378299461491391</v>
      </c>
      <c r="BF371" s="21">
        <f t="shared" si="981"/>
        <v>5.0205775682629721</v>
      </c>
      <c r="BG371" s="21">
        <f t="shared" si="981"/>
        <v>10.587579908675799</v>
      </c>
      <c r="BH371" s="21">
        <f t="shared" si="981"/>
        <v>5.6588612535394489</v>
      </c>
      <c r="BI371" s="21">
        <f t="shared" si="981"/>
        <v>6.126666666666666</v>
      </c>
      <c r="BJ371" s="21">
        <f t="shared" si="981"/>
        <v>5.2912903225807693</v>
      </c>
      <c r="BK371" s="21">
        <f t="shared" si="981"/>
        <v>6.330000000000001</v>
      </c>
      <c r="BL371" s="21">
        <f t="shared" si="981"/>
        <v>7.0333333333333323</v>
      </c>
      <c r="BM371" s="21">
        <f t="shared" si="981"/>
        <v>7.3033333333333337</v>
      </c>
      <c r="BN371" s="21">
        <f t="shared" si="981"/>
        <v>7.3266666666666671</v>
      </c>
      <c r="BO371" s="21">
        <f t="shared" si="981"/>
        <v>9.5855098444739024</v>
      </c>
      <c r="BP371" s="21">
        <f t="shared" si="981"/>
        <v>8.3513552580697397</v>
      </c>
      <c r="BQ371" s="21">
        <f t="shared" si="981"/>
        <v>10.193333333333333</v>
      </c>
      <c r="BR371" s="21">
        <f t="shared" si="981"/>
        <v>9.8400000000000016</v>
      </c>
      <c r="BS371" s="21">
        <f t="shared" si="981"/>
        <v>9.4733333333333345</v>
      </c>
      <c r="BT371" s="21">
        <f t="shared" ref="BT371:DN371" si="982">AVERAGE(BT146,BT167,BT188)</f>
        <v>10.213333333333333</v>
      </c>
      <c r="BU371" s="21">
        <f t="shared" si="982"/>
        <v>7.4266666666666667</v>
      </c>
      <c r="BV371" s="21">
        <f t="shared" si="982"/>
        <v>7.8324963749314191</v>
      </c>
      <c r="BW371" s="21">
        <f t="shared" si="982"/>
        <v>7.95</v>
      </c>
      <c r="BX371" s="21">
        <f t="shared" si="982"/>
        <v>2.8033333333333332</v>
      </c>
      <c r="BY371" s="21">
        <f t="shared" si="982"/>
        <v>0.52</v>
      </c>
      <c r="BZ371" s="21">
        <f t="shared" si="982"/>
        <v>0.51333333333333331</v>
      </c>
      <c r="CA371" s="21">
        <f t="shared" si="982"/>
        <v>6.9766666666666666</v>
      </c>
      <c r="CB371" s="21">
        <f t="shared" si="982"/>
        <v>7.81</v>
      </c>
      <c r="CC371" s="21">
        <f t="shared" si="982"/>
        <v>7.4766666666666666</v>
      </c>
      <c r="CD371" s="21">
        <f t="shared" si="982"/>
        <v>9.36</v>
      </c>
      <c r="CE371" s="21">
        <f t="shared" si="982"/>
        <v>10.109249352890441</v>
      </c>
      <c r="CF371" s="21">
        <f t="shared" si="982"/>
        <v>0.37666666666666665</v>
      </c>
      <c r="CG371" s="21" t="e">
        <f t="shared" si="982"/>
        <v>#DIV/0!</v>
      </c>
      <c r="CH371" s="21">
        <f t="shared" si="982"/>
        <v>51.79</v>
      </c>
      <c r="CI371" s="21" t="e">
        <f t="shared" si="982"/>
        <v>#DIV/0!</v>
      </c>
      <c r="CJ371" s="21">
        <f t="shared" si="982"/>
        <v>3.2166666666666668</v>
      </c>
      <c r="CK371" s="21">
        <f t="shared" si="982"/>
        <v>8.2895273899033164</v>
      </c>
      <c r="CL371" s="21">
        <f t="shared" si="982"/>
        <v>1.1554731653668782</v>
      </c>
      <c r="CM371" s="21">
        <f t="shared" si="982"/>
        <v>12.316666666666665</v>
      </c>
      <c r="CN371" s="21">
        <f t="shared" si="982"/>
        <v>22.320000000000004</v>
      </c>
      <c r="CO371" s="21">
        <f t="shared" si="982"/>
        <v>5.1688961351247071</v>
      </c>
      <c r="CP371" s="21">
        <f t="shared" si="982"/>
        <v>4.535360724251154</v>
      </c>
      <c r="CQ371" s="21">
        <f t="shared" si="982"/>
        <v>2.9594417037437335</v>
      </c>
      <c r="CR371" s="21">
        <f t="shared" si="982"/>
        <v>1.794960629921263</v>
      </c>
      <c r="CS371" s="21">
        <f t="shared" si="982"/>
        <v>0.32333333333333331</v>
      </c>
      <c r="CT371" s="21">
        <f t="shared" si="982"/>
        <v>0.31</v>
      </c>
      <c r="CU371" s="21">
        <f t="shared" si="982"/>
        <v>0.91003636896419915</v>
      </c>
      <c r="CV371" s="21">
        <f t="shared" si="982"/>
        <v>0.25666666666666665</v>
      </c>
      <c r="CW371" s="21">
        <f t="shared" si="982"/>
        <v>0.46666666666666673</v>
      </c>
      <c r="CX371" s="21">
        <f t="shared" si="982"/>
        <v>0.47248677248677245</v>
      </c>
      <c r="CY371" s="21">
        <f t="shared" si="982"/>
        <v>0.66426845497192255</v>
      </c>
      <c r="CZ371" s="21">
        <f t="shared" si="982"/>
        <v>1.2196908696149305</v>
      </c>
      <c r="DA371" s="21">
        <f t="shared" si="982"/>
        <v>0.89333333333333342</v>
      </c>
      <c r="DB371" s="21">
        <f t="shared" si="982"/>
        <v>15.266504975124377</v>
      </c>
      <c r="DC371" s="21">
        <f t="shared" si="982"/>
        <v>1.2479975124378111</v>
      </c>
      <c r="DD371" s="21">
        <f t="shared" si="982"/>
        <v>6.8213930348258707</v>
      </c>
      <c r="DE371" s="21">
        <f t="shared" si="982"/>
        <v>1.5909544523964456</v>
      </c>
      <c r="DF371" s="21">
        <f t="shared" si="982"/>
        <v>6.2206927596436516</v>
      </c>
      <c r="DG371" s="21">
        <f t="shared" si="982"/>
        <v>7.4753605085176771</v>
      </c>
      <c r="DH371" s="21">
        <f t="shared" si="982"/>
        <v>6.2130529237473722</v>
      </c>
      <c r="DI371" s="21">
        <f t="shared" si="982"/>
        <v>18.446666666666669</v>
      </c>
      <c r="DJ371" s="21">
        <f t="shared" si="982"/>
        <v>5.333333333333333</v>
      </c>
      <c r="DK371" s="21">
        <f t="shared" si="982"/>
        <v>11.063639415094167</v>
      </c>
      <c r="DL371" s="21">
        <f t="shared" si="982"/>
        <v>1.0133571132783941</v>
      </c>
      <c r="DM371" s="21">
        <f t="shared" si="982"/>
        <v>8.0166666666666675</v>
      </c>
      <c r="DN371" s="21">
        <f t="shared" si="982"/>
        <v>31.551648348668564</v>
      </c>
    </row>
    <row r="372" spans="1:118">
      <c r="C372">
        <f t="shared" ref="C372:D372" si="983">C328</f>
        <v>57.1</v>
      </c>
      <c r="D372" s="20">
        <f t="shared" si="983"/>
        <v>1.4910000000000001</v>
      </c>
      <c r="E372" s="42">
        <v>2000</v>
      </c>
      <c r="F372" s="21">
        <f t="shared" si="953"/>
        <v>81.775479136386338</v>
      </c>
      <c r="G372" s="21">
        <f t="shared" si="953"/>
        <v>60.602759622367472</v>
      </c>
      <c r="H372" s="21">
        <f t="shared" ref="H372:BS372" si="984">AVERAGE(H147,H168,H189)</f>
        <v>1.4666666666666668</v>
      </c>
      <c r="I372" s="21">
        <f t="shared" si="984"/>
        <v>15.923333333333334</v>
      </c>
      <c r="J372" s="21">
        <f t="shared" si="984"/>
        <v>12.433333333333332</v>
      </c>
      <c r="K372" s="21">
        <f t="shared" si="984"/>
        <v>22.333333333333332</v>
      </c>
      <c r="L372" s="21">
        <f t="shared" si="984"/>
        <v>17.276666666666667</v>
      </c>
      <c r="M372" s="21">
        <f t="shared" si="984"/>
        <v>12.933247200689067</v>
      </c>
      <c r="N372" s="21">
        <f t="shared" si="984"/>
        <v>35.112833763996534</v>
      </c>
      <c r="O372" s="21">
        <f t="shared" si="984"/>
        <v>19.636666666666667</v>
      </c>
      <c r="P372" s="21">
        <f t="shared" si="984"/>
        <v>11.752380952380953</v>
      </c>
      <c r="Q372" s="21">
        <f t="shared" si="984"/>
        <v>74.571428571428569</v>
      </c>
      <c r="R372" s="21">
        <f t="shared" si="984"/>
        <v>22.305780084558233</v>
      </c>
      <c r="S372" s="21">
        <f t="shared" si="984"/>
        <v>18.746666666666666</v>
      </c>
      <c r="T372" s="21">
        <f t="shared" si="984"/>
        <v>13.211111111111114</v>
      </c>
      <c r="U372" s="21">
        <f t="shared" si="984"/>
        <v>23.527777777777771</v>
      </c>
      <c r="V372" s="21">
        <f t="shared" si="984"/>
        <v>18.435931241655553</v>
      </c>
      <c r="W372" s="21">
        <f t="shared" si="984"/>
        <v>12.699999999999998</v>
      </c>
      <c r="X372" s="21">
        <f t="shared" si="984"/>
        <v>960</v>
      </c>
      <c r="Y372" s="21">
        <f t="shared" si="984"/>
        <v>12.133333333333333</v>
      </c>
      <c r="Z372" s="21">
        <f t="shared" si="984"/>
        <v>12.333333333333334</v>
      </c>
      <c r="AA372" s="21">
        <f t="shared" si="984"/>
        <v>1.2333333333333332</v>
      </c>
      <c r="AB372" s="21">
        <f t="shared" si="984"/>
        <v>11.366666666666667</v>
      </c>
      <c r="AC372" s="21">
        <f t="shared" si="984"/>
        <v>11</v>
      </c>
      <c r="AD372" s="21">
        <f t="shared" si="984"/>
        <v>0.93333333333333324</v>
      </c>
      <c r="AE372" s="21">
        <f t="shared" si="984"/>
        <v>11.5</v>
      </c>
      <c r="AF372" s="21">
        <f t="shared" si="984"/>
        <v>12.666666666666666</v>
      </c>
      <c r="AG372" s="21">
        <f t="shared" si="984"/>
        <v>1</v>
      </c>
      <c r="AH372" s="21">
        <f t="shared" si="984"/>
        <v>11.833333333333334</v>
      </c>
      <c r="AI372" s="21">
        <f t="shared" si="984"/>
        <v>12</v>
      </c>
      <c r="AJ372" s="21">
        <f t="shared" si="984"/>
        <v>1</v>
      </c>
      <c r="AK372" s="21">
        <f t="shared" si="984"/>
        <v>11.566666666666665</v>
      </c>
      <c r="AL372" s="21">
        <f t="shared" si="984"/>
        <v>14</v>
      </c>
      <c r="AM372" s="21">
        <f t="shared" si="984"/>
        <v>1.1000000000000005</v>
      </c>
      <c r="AN372" s="21">
        <f t="shared" si="984"/>
        <v>5.36</v>
      </c>
      <c r="AO372" s="21">
        <f t="shared" si="984"/>
        <v>5.94</v>
      </c>
      <c r="AP372" s="21">
        <f t="shared" si="984"/>
        <v>3.4966666666666666</v>
      </c>
      <c r="AQ372" s="21">
        <f t="shared" si="984"/>
        <v>3.74</v>
      </c>
      <c r="AR372" s="21">
        <f t="shared" si="984"/>
        <v>6.1613227513227509</v>
      </c>
      <c r="AS372" s="21">
        <f t="shared" si="984"/>
        <v>3.8666666666666667</v>
      </c>
      <c r="AT372" s="21">
        <f t="shared" si="984"/>
        <v>5.1434294871794863</v>
      </c>
      <c r="AU372" s="21">
        <f t="shared" si="984"/>
        <v>4</v>
      </c>
      <c r="AV372" s="21">
        <f t="shared" si="984"/>
        <v>5.2456822634799742</v>
      </c>
      <c r="AW372" s="21">
        <f t="shared" si="984"/>
        <v>6.4533333333333331</v>
      </c>
      <c r="AX372" s="21">
        <f t="shared" si="984"/>
        <v>5.6121770525543573</v>
      </c>
      <c r="AY372" s="21">
        <f t="shared" si="984"/>
        <v>8.2666666666666657</v>
      </c>
      <c r="AZ372" s="21">
        <f t="shared" si="984"/>
        <v>8.61</v>
      </c>
      <c r="BA372" s="21">
        <f t="shared" si="984"/>
        <v>10.657007283480324</v>
      </c>
      <c r="BB372" s="21" t="e">
        <f t="shared" si="984"/>
        <v>#DIV/0!</v>
      </c>
      <c r="BC372" s="21" t="e">
        <f t="shared" si="984"/>
        <v>#DIV/0!</v>
      </c>
      <c r="BD372" s="21" t="e">
        <f t="shared" si="984"/>
        <v>#DIV/0!</v>
      </c>
      <c r="BE372" s="21">
        <f t="shared" si="984"/>
        <v>4.8775909281241914</v>
      </c>
      <c r="BF372" s="21">
        <f t="shared" si="984"/>
        <v>5.164050983590073</v>
      </c>
      <c r="BG372" s="21">
        <f t="shared" si="984"/>
        <v>9.8906392694063925</v>
      </c>
      <c r="BH372" s="21">
        <f t="shared" si="984"/>
        <v>5.4540384173873102</v>
      </c>
      <c r="BI372" s="21">
        <f t="shared" si="984"/>
        <v>5.96</v>
      </c>
      <c r="BJ372" s="21">
        <f t="shared" si="984"/>
        <v>5.2912903225807835</v>
      </c>
      <c r="BK372" s="21">
        <f t="shared" si="984"/>
        <v>6.4033333333333333</v>
      </c>
      <c r="BL372" s="21">
        <f t="shared" si="984"/>
        <v>6.7433333333333332</v>
      </c>
      <c r="BM372" s="21">
        <f t="shared" si="984"/>
        <v>7.1700000000000008</v>
      </c>
      <c r="BN372" s="21">
        <f t="shared" si="984"/>
        <v>7.8599999999999994</v>
      </c>
      <c r="BO372" s="21">
        <f t="shared" si="984"/>
        <v>10.361160915659001</v>
      </c>
      <c r="BP372" s="21">
        <f t="shared" si="984"/>
        <v>8.6801408677660028</v>
      </c>
      <c r="BQ372" s="21">
        <f t="shared" si="984"/>
        <v>9.2133333333333329</v>
      </c>
      <c r="BR372" s="21">
        <f t="shared" si="984"/>
        <v>9.1666666666666661</v>
      </c>
      <c r="BS372" s="21">
        <f t="shared" si="984"/>
        <v>9.16</v>
      </c>
      <c r="BT372" s="21">
        <f t="shared" ref="BT372:DN372" si="985">AVERAGE(BT147,BT168,BT189)</f>
        <v>9.5566666666666666</v>
      </c>
      <c r="BU372" s="21">
        <f t="shared" si="985"/>
        <v>7.246666666666667</v>
      </c>
      <c r="BV372" s="21">
        <f t="shared" si="985"/>
        <v>8.3312409373285252</v>
      </c>
      <c r="BW372" s="21">
        <f t="shared" si="985"/>
        <v>8.4866666666666664</v>
      </c>
      <c r="BX372" s="21">
        <f t="shared" si="985"/>
        <v>3.0466666666666664</v>
      </c>
      <c r="BY372" s="21">
        <f t="shared" si="985"/>
        <v>0.52327160493827163</v>
      </c>
      <c r="BZ372" s="21">
        <f t="shared" si="985"/>
        <v>0.49208333333333337</v>
      </c>
      <c r="CA372" s="21">
        <f t="shared" si="985"/>
        <v>6.9833333333333334</v>
      </c>
      <c r="CB372" s="21">
        <f t="shared" si="985"/>
        <v>7.8566666666666665</v>
      </c>
      <c r="CC372" s="21">
        <f t="shared" si="985"/>
        <v>7.4833333333333334</v>
      </c>
      <c r="CD372" s="21">
        <f t="shared" si="985"/>
        <v>10.469999999999999</v>
      </c>
      <c r="CE372" s="21">
        <f t="shared" si="985"/>
        <v>9.7270992234685192</v>
      </c>
      <c r="CF372" s="21">
        <f t="shared" si="985"/>
        <v>0.42457620114806266</v>
      </c>
      <c r="CG372" s="21" t="e">
        <f t="shared" si="985"/>
        <v>#DIV/0!</v>
      </c>
      <c r="CH372" s="21">
        <f t="shared" si="985"/>
        <v>50</v>
      </c>
      <c r="CI372" s="21" t="e">
        <f t="shared" si="985"/>
        <v>#DIV/0!</v>
      </c>
      <c r="CJ372" s="21">
        <f t="shared" si="985"/>
        <v>3.35</v>
      </c>
      <c r="CK372" s="21">
        <f t="shared" si="985"/>
        <v>7.2632438238453174</v>
      </c>
      <c r="CL372" s="21">
        <f t="shared" si="985"/>
        <v>1.1533858415813021</v>
      </c>
      <c r="CM372" s="21">
        <f t="shared" si="985"/>
        <v>12.846666666666666</v>
      </c>
      <c r="CN372" s="21">
        <f t="shared" si="985"/>
        <v>21.44</v>
      </c>
      <c r="CO372" s="21">
        <f t="shared" si="985"/>
        <v>5.33763760446028</v>
      </c>
      <c r="CP372" s="21">
        <f t="shared" si="985"/>
        <v>4.7795524606758972</v>
      </c>
      <c r="CQ372" s="21">
        <f t="shared" si="985"/>
        <v>3.3558532074182703</v>
      </c>
      <c r="CR372" s="21">
        <f t="shared" si="985"/>
        <v>1.9074015748031521</v>
      </c>
      <c r="CS372" s="21">
        <f t="shared" si="985"/>
        <v>0.35666666666666663</v>
      </c>
      <c r="CT372" s="21">
        <f t="shared" si="985"/>
        <v>0.32666666666666672</v>
      </c>
      <c r="CU372" s="21">
        <f t="shared" si="985"/>
        <v>0.91003619120685852</v>
      </c>
      <c r="CV372" s="21">
        <f t="shared" si="985"/>
        <v>0.24333333333333332</v>
      </c>
      <c r="CW372" s="21">
        <f t="shared" si="985"/>
        <v>0.4466666666666666</v>
      </c>
      <c r="CX372" s="21">
        <f t="shared" si="985"/>
        <v>0.51322751322751314</v>
      </c>
      <c r="CY372" s="21">
        <f t="shared" si="985"/>
        <v>0.72272813718832152</v>
      </c>
      <c r="CZ372" s="21">
        <f t="shared" si="985"/>
        <v>1.2485726923516709</v>
      </c>
      <c r="DA372" s="21">
        <f t="shared" si="985"/>
        <v>0.90791666666666659</v>
      </c>
      <c r="DB372" s="21">
        <f t="shared" si="985"/>
        <v>15.616144278606965</v>
      </c>
      <c r="DC372" s="21">
        <f t="shared" si="985"/>
        <v>1.216094527363184</v>
      </c>
      <c r="DD372" s="21">
        <f t="shared" si="985"/>
        <v>6.3537313432835818</v>
      </c>
      <c r="DE372" s="21">
        <f t="shared" si="985"/>
        <v>1.7103610571204495</v>
      </c>
      <c r="DF372" s="21">
        <f t="shared" si="985"/>
        <v>6.8434403699916837</v>
      </c>
      <c r="DG372" s="21">
        <f t="shared" si="985"/>
        <v>6.8885060031632799</v>
      </c>
      <c r="DH372" s="21">
        <f t="shared" si="985"/>
        <v>7.5777879401601878</v>
      </c>
      <c r="DI372" s="21">
        <f t="shared" si="985"/>
        <v>20.993333333333336</v>
      </c>
      <c r="DJ372" s="21">
        <f t="shared" si="985"/>
        <v>5.7791666666666659</v>
      </c>
      <c r="DK372" s="21">
        <f t="shared" si="985"/>
        <v>11.077139263157568</v>
      </c>
      <c r="DL372" s="21">
        <f t="shared" si="985"/>
        <v>1.0503225575769435</v>
      </c>
      <c r="DM372" s="21">
        <f t="shared" si="985"/>
        <v>7.5437499999999993</v>
      </c>
      <c r="DN372" s="21">
        <f t="shared" si="985"/>
        <v>36.335274863921086</v>
      </c>
    </row>
    <row r="373" spans="1:118">
      <c r="C373">
        <f t="shared" ref="C373:D373" si="986">C329</f>
        <v>58.9</v>
      </c>
      <c r="D373" s="20">
        <f t="shared" si="986"/>
        <v>1.401</v>
      </c>
      <c r="E373" s="42">
        <v>2001</v>
      </c>
      <c r="F373" s="21">
        <f t="shared" si="953"/>
        <v>83.352884901516674</v>
      </c>
      <c r="G373" s="21">
        <f t="shared" si="953"/>
        <v>62.563543936092948</v>
      </c>
      <c r="H373" s="21">
        <f t="shared" ref="H373:BS373" si="987">AVERAGE(H148,H169,H190)</f>
        <v>1.4433333333333334</v>
      </c>
      <c r="I373" s="21">
        <f t="shared" si="987"/>
        <v>15.913333333333332</v>
      </c>
      <c r="J373" s="21">
        <f t="shared" si="987"/>
        <v>13</v>
      </c>
      <c r="K373" s="21">
        <f t="shared" si="987"/>
        <v>21</v>
      </c>
      <c r="L373" s="21">
        <f t="shared" si="987"/>
        <v>16.989999999999998</v>
      </c>
      <c r="M373" s="21">
        <f t="shared" si="987"/>
        <v>12.733333333333334</v>
      </c>
      <c r="N373" s="21">
        <f t="shared" si="987"/>
        <v>38.666666666666664</v>
      </c>
      <c r="O373" s="21">
        <f t="shared" si="987"/>
        <v>19.45</v>
      </c>
      <c r="P373" s="21">
        <f t="shared" si="987"/>
        <v>11.133333333333333</v>
      </c>
      <c r="Q373" s="21">
        <f t="shared" si="987"/>
        <v>59.666666666666664</v>
      </c>
      <c r="R373" s="21">
        <f t="shared" si="987"/>
        <v>23.333333333333332</v>
      </c>
      <c r="S373" s="21">
        <f t="shared" si="987"/>
        <v>19.116666666666671</v>
      </c>
      <c r="T373" s="21">
        <f t="shared" si="987"/>
        <v>13.166666666666666</v>
      </c>
      <c r="U373" s="21">
        <f t="shared" si="987"/>
        <v>23.333333333333332</v>
      </c>
      <c r="V373" s="21">
        <f t="shared" si="987"/>
        <v>18.689782209612829</v>
      </c>
      <c r="W373" s="21">
        <f t="shared" si="987"/>
        <v>13.800000000000002</v>
      </c>
      <c r="X373" s="21">
        <f t="shared" si="987"/>
        <v>830</v>
      </c>
      <c r="Y373" s="21">
        <f t="shared" si="987"/>
        <v>12.1</v>
      </c>
      <c r="Z373" s="21">
        <f t="shared" si="987"/>
        <v>12.666666666666666</v>
      </c>
      <c r="AA373" s="21">
        <f t="shared" si="987"/>
        <v>1.2333333333333332</v>
      </c>
      <c r="AB373" s="21">
        <f t="shared" si="987"/>
        <v>11.633333333333333</v>
      </c>
      <c r="AC373" s="21">
        <f t="shared" si="987"/>
        <v>12</v>
      </c>
      <c r="AD373" s="21">
        <f t="shared" si="987"/>
        <v>1.1666666666666667</v>
      </c>
      <c r="AE373" s="21">
        <f t="shared" si="987"/>
        <v>11.5</v>
      </c>
      <c r="AF373" s="21">
        <f t="shared" si="987"/>
        <v>12.666666666666666</v>
      </c>
      <c r="AG373" s="21">
        <f t="shared" si="987"/>
        <v>1.0999999999999999</v>
      </c>
      <c r="AH373" s="21">
        <f t="shared" si="987"/>
        <v>11.633333333333335</v>
      </c>
      <c r="AI373" s="21">
        <f t="shared" si="987"/>
        <v>12.666666666666666</v>
      </c>
      <c r="AJ373" s="21">
        <f t="shared" si="987"/>
        <v>1.1000000000000001</v>
      </c>
      <c r="AK373" s="21">
        <f t="shared" si="987"/>
        <v>12.133333333333331</v>
      </c>
      <c r="AL373" s="21">
        <f t="shared" si="987"/>
        <v>15</v>
      </c>
      <c r="AM373" s="21">
        <f t="shared" si="987"/>
        <v>1.2000000000000006</v>
      </c>
      <c r="AN373" s="21">
        <f t="shared" si="987"/>
        <v>5.37</v>
      </c>
      <c r="AO373" s="21">
        <f t="shared" si="987"/>
        <v>6.5999999999999988</v>
      </c>
      <c r="AP373" s="21">
        <f t="shared" si="987"/>
        <v>3.6533333333333329</v>
      </c>
      <c r="AQ373" s="21">
        <f t="shared" si="987"/>
        <v>3.8233333333333328</v>
      </c>
      <c r="AR373" s="21">
        <f t="shared" si="987"/>
        <v>5.7833333333333323</v>
      </c>
      <c r="AS373" s="21">
        <f t="shared" si="987"/>
        <v>4.0100000000000007</v>
      </c>
      <c r="AT373" s="21">
        <f t="shared" si="987"/>
        <v>5.4841025641025638</v>
      </c>
      <c r="AU373" s="21">
        <f t="shared" si="987"/>
        <v>4.08</v>
      </c>
      <c r="AV373" s="21">
        <f t="shared" si="987"/>
        <v>5.3147478249047939</v>
      </c>
      <c r="AW373" s="21">
        <f t="shared" si="987"/>
        <v>7.03</v>
      </c>
      <c r="AX373" s="21">
        <f t="shared" si="987"/>
        <v>5.6121770525543688</v>
      </c>
      <c r="AY373" s="21">
        <f t="shared" si="987"/>
        <v>7.6395833333333334</v>
      </c>
      <c r="AZ373" s="21">
        <f t="shared" si="987"/>
        <v>8.7848677248677252</v>
      </c>
      <c r="BA373" s="21">
        <f t="shared" si="987"/>
        <v>10.390182357407539</v>
      </c>
      <c r="BB373" s="21" t="e">
        <f t="shared" si="987"/>
        <v>#DIV/0!</v>
      </c>
      <c r="BC373" s="21" t="e">
        <f t="shared" si="987"/>
        <v>#DIV/0!</v>
      </c>
      <c r="BD373" s="21" t="e">
        <f t="shared" si="987"/>
        <v>#DIV/0!</v>
      </c>
      <c r="BE373" s="21">
        <f t="shared" si="987"/>
        <v>5.0173519100992428</v>
      </c>
      <c r="BF373" s="21">
        <f t="shared" si="987"/>
        <v>5.5536008743022833</v>
      </c>
      <c r="BG373" s="21">
        <f t="shared" si="987"/>
        <v>9.7796575342465744</v>
      </c>
      <c r="BH373" s="21">
        <f t="shared" si="987"/>
        <v>5.2492155812351724</v>
      </c>
      <c r="BI373" s="21">
        <f t="shared" si="987"/>
        <v>6.2966666666666669</v>
      </c>
      <c r="BJ373" s="21">
        <f t="shared" si="987"/>
        <v>5.2912903225807959</v>
      </c>
      <c r="BK373" s="21">
        <f t="shared" si="987"/>
        <v>7.1333333333333329</v>
      </c>
      <c r="BL373" s="21">
        <f t="shared" si="987"/>
        <v>7.5333333333333341</v>
      </c>
      <c r="BM373" s="21">
        <f t="shared" si="987"/>
        <v>7.7166666666666659</v>
      </c>
      <c r="BN373" s="21">
        <f t="shared" si="987"/>
        <v>8.0733333333333324</v>
      </c>
      <c r="BO373" s="21">
        <f t="shared" si="987"/>
        <v>9.6835533603326009</v>
      </c>
      <c r="BP373" s="21">
        <f t="shared" si="987"/>
        <v>9.0089264774622624</v>
      </c>
      <c r="BQ373" s="21">
        <f t="shared" si="987"/>
        <v>10.303333333333335</v>
      </c>
      <c r="BR373" s="21">
        <f t="shared" si="987"/>
        <v>10.51</v>
      </c>
      <c r="BS373" s="21">
        <f t="shared" si="987"/>
        <v>10.183333333333334</v>
      </c>
      <c r="BT373" s="21">
        <f t="shared" ref="BT373:DN373" si="988">AVERAGE(BT148,BT169,BT190)</f>
        <v>10.36</v>
      </c>
      <c r="BU373" s="21">
        <f t="shared" si="988"/>
        <v>8.1300000000000008</v>
      </c>
      <c r="BV373" s="21">
        <f t="shared" si="988"/>
        <v>8.5768469057184209</v>
      </c>
      <c r="BW373" s="21">
        <f t="shared" si="988"/>
        <v>8.2133333333333329</v>
      </c>
      <c r="BX373" s="21">
        <f t="shared" si="988"/>
        <v>2.8333333333333335</v>
      </c>
      <c r="BY373" s="21">
        <f t="shared" si="988"/>
        <v>0.51617283950617299</v>
      </c>
      <c r="BZ373" s="21">
        <f t="shared" si="988"/>
        <v>0.54333333333333333</v>
      </c>
      <c r="CA373" s="21">
        <f t="shared" si="988"/>
        <v>7.32</v>
      </c>
      <c r="CB373" s="21">
        <f t="shared" si="988"/>
        <v>7.93</v>
      </c>
      <c r="CC373" s="21">
        <f t="shared" si="988"/>
        <v>8.2733333333333334</v>
      </c>
      <c r="CD373" s="21">
        <f t="shared" si="988"/>
        <v>10.393333333333333</v>
      </c>
      <c r="CE373" s="21">
        <f t="shared" si="988"/>
        <v>9.3449490940465925</v>
      </c>
      <c r="CF373" s="21">
        <f t="shared" si="988"/>
        <v>0.43994294251783472</v>
      </c>
      <c r="CG373" s="21" t="e">
        <f t="shared" si="988"/>
        <v>#DIV/0!</v>
      </c>
      <c r="CH373" s="21">
        <f t="shared" si="988"/>
        <v>52</v>
      </c>
      <c r="CI373" s="21" t="e">
        <f t="shared" si="988"/>
        <v>#DIV/0!</v>
      </c>
      <c r="CJ373" s="21">
        <f t="shared" si="988"/>
        <v>3.11</v>
      </c>
      <c r="CK373" s="21">
        <f t="shared" si="988"/>
        <v>6.2369602577873211</v>
      </c>
      <c r="CL373" s="21">
        <f t="shared" si="988"/>
        <v>1.1512985177957258</v>
      </c>
      <c r="CM373" s="21">
        <f t="shared" si="988"/>
        <v>13.577083333333334</v>
      </c>
      <c r="CN373" s="21">
        <f t="shared" si="988"/>
        <v>23.209999999999997</v>
      </c>
      <c r="CO373" s="21">
        <f t="shared" si="988"/>
        <v>5.4322047005575342</v>
      </c>
      <c r="CP373" s="21">
        <f t="shared" si="988"/>
        <v>4.901058961156024</v>
      </c>
      <c r="CQ373" s="21">
        <f t="shared" si="988"/>
        <v>3.1610445222202124</v>
      </c>
      <c r="CR373" s="21">
        <f t="shared" si="988"/>
        <v>2.0198425196850405</v>
      </c>
      <c r="CS373" s="21">
        <f t="shared" si="988"/>
        <v>0.36000000000000004</v>
      </c>
      <c r="CT373" s="21">
        <f t="shared" si="988"/>
        <v>0.31</v>
      </c>
      <c r="CU373" s="21">
        <f t="shared" si="988"/>
        <v>0.91003602674941642</v>
      </c>
      <c r="CV373" s="21">
        <f t="shared" si="988"/>
        <v>0.25</v>
      </c>
      <c r="CW373" s="21">
        <f t="shared" si="988"/>
        <v>0.48</v>
      </c>
      <c r="CX373" s="21">
        <f t="shared" si="988"/>
        <v>0.54333333333333333</v>
      </c>
      <c r="CY373" s="21">
        <f t="shared" si="988"/>
        <v>0.78118781940472026</v>
      </c>
      <c r="CZ373" s="21">
        <f t="shared" si="988"/>
        <v>1.2774545150884107</v>
      </c>
      <c r="DA373" s="21">
        <f t="shared" si="988"/>
        <v>0.87999999999999989</v>
      </c>
      <c r="DB373" s="21">
        <f t="shared" si="988"/>
        <v>17.64</v>
      </c>
      <c r="DC373" s="21">
        <f t="shared" si="988"/>
        <v>1.1633333333333333</v>
      </c>
      <c r="DD373" s="21">
        <f t="shared" si="988"/>
        <v>6.8666666666666671</v>
      </c>
      <c r="DE373" s="21">
        <f t="shared" si="988"/>
        <v>1.9503092475251282</v>
      </c>
      <c r="DF373" s="21">
        <f t="shared" si="988"/>
        <v>6.7813485353272469</v>
      </c>
      <c r="DG373" s="21">
        <f t="shared" si="988"/>
        <v>6.3016514978088836</v>
      </c>
      <c r="DH373" s="21">
        <f t="shared" si="988"/>
        <v>8.9425229565730024</v>
      </c>
      <c r="DI373" s="21">
        <f t="shared" si="988"/>
        <v>20.71</v>
      </c>
      <c r="DJ373" s="21">
        <f t="shared" si="988"/>
        <v>6.1000000000000005</v>
      </c>
      <c r="DK373" s="21">
        <f t="shared" si="988"/>
        <v>11.090639111220964</v>
      </c>
      <c r="DL373" s="21">
        <f t="shared" si="988"/>
        <v>1.0872880018754931</v>
      </c>
      <c r="DM373" s="21">
        <f t="shared" si="988"/>
        <v>7.9933333333333323</v>
      </c>
      <c r="DN373" s="21">
        <f t="shared" si="988"/>
        <v>42.380550562700144</v>
      </c>
    </row>
    <row r="374" spans="1:118">
      <c r="C374">
        <f t="shared" ref="C374:D374" si="989">C330</f>
        <v>60.6</v>
      </c>
      <c r="D374" s="20">
        <f t="shared" si="989"/>
        <v>1.319</v>
      </c>
      <c r="E374" s="42">
        <v>2002</v>
      </c>
      <c r="F374" s="21">
        <f t="shared" si="953"/>
        <v>84.474579272386549</v>
      </c>
      <c r="G374" s="21">
        <f t="shared" si="953"/>
        <v>64.306463326071167</v>
      </c>
      <c r="H374" s="21">
        <f t="shared" ref="H374:BS374" si="990">AVERAGE(H149,H170,H191)</f>
        <v>1.3233333333333335</v>
      </c>
      <c r="I374" s="21">
        <f t="shared" si="990"/>
        <v>16.176666666666666</v>
      </c>
      <c r="J374" s="21">
        <f t="shared" si="990"/>
        <v>12.666666666666666</v>
      </c>
      <c r="K374" s="21">
        <f t="shared" si="990"/>
        <v>25.333333333333332</v>
      </c>
      <c r="L374" s="21">
        <f t="shared" si="990"/>
        <v>17.663333333333334</v>
      </c>
      <c r="M374" s="21">
        <f t="shared" si="990"/>
        <v>10.366666666666667</v>
      </c>
      <c r="N374" s="21">
        <f t="shared" si="990"/>
        <v>52</v>
      </c>
      <c r="O374" s="21">
        <f t="shared" si="990"/>
        <v>19.3</v>
      </c>
      <c r="P374" s="21">
        <f t="shared" si="990"/>
        <v>12.916049382716048</v>
      </c>
      <c r="Q374" s="21">
        <f t="shared" si="990"/>
        <v>81.074074074074076</v>
      </c>
      <c r="R374" s="21">
        <f t="shared" si="990"/>
        <v>22.662505674892131</v>
      </c>
      <c r="S374" s="21">
        <f t="shared" si="990"/>
        <v>18.760000000000002</v>
      </c>
      <c r="T374" s="21">
        <f t="shared" si="990"/>
        <v>13.960235294117647</v>
      </c>
      <c r="U374" s="21">
        <f t="shared" si="990"/>
        <v>30.333333333333332</v>
      </c>
      <c r="V374" s="21">
        <f t="shared" si="990"/>
        <v>18.943633177570096</v>
      </c>
      <c r="W374" s="21">
        <f t="shared" si="990"/>
        <v>13.100000000000001</v>
      </c>
      <c r="X374" s="21">
        <f t="shared" si="990"/>
        <v>670</v>
      </c>
      <c r="Y374" s="21">
        <f t="shared" si="990"/>
        <v>13.966666666666667</v>
      </c>
      <c r="Z374" s="21">
        <f t="shared" si="990"/>
        <v>17.666666666666668</v>
      </c>
      <c r="AA374" s="21">
        <f t="shared" si="990"/>
        <v>1.4666666666666666</v>
      </c>
      <c r="AB374" s="21">
        <f t="shared" si="990"/>
        <v>12.799999999999999</v>
      </c>
      <c r="AC374" s="21">
        <f t="shared" si="990"/>
        <v>14.333333333333334</v>
      </c>
      <c r="AD374" s="21">
        <f t="shared" si="990"/>
        <v>1.8</v>
      </c>
      <c r="AE374" s="21">
        <f t="shared" si="990"/>
        <v>13.433333333333332</v>
      </c>
      <c r="AF374" s="21">
        <f t="shared" si="990"/>
        <v>17.333333333333332</v>
      </c>
      <c r="AG374" s="21">
        <f t="shared" si="990"/>
        <v>1.2333333333333334</v>
      </c>
      <c r="AH374" s="21">
        <f t="shared" si="990"/>
        <v>13.700000000000001</v>
      </c>
      <c r="AI374" s="21">
        <f t="shared" si="990"/>
        <v>15.666666666666666</v>
      </c>
      <c r="AJ374" s="21">
        <f t="shared" si="990"/>
        <v>1.5</v>
      </c>
      <c r="AK374" s="21">
        <f t="shared" si="990"/>
        <v>12.699999999999998</v>
      </c>
      <c r="AL374" s="21">
        <f t="shared" si="990"/>
        <v>16</v>
      </c>
      <c r="AM374" s="21">
        <f t="shared" si="990"/>
        <v>1.3</v>
      </c>
      <c r="AN374" s="21">
        <f t="shared" si="990"/>
        <v>5.38</v>
      </c>
      <c r="AO374" s="21">
        <f t="shared" si="990"/>
        <v>5.7399999999999993</v>
      </c>
      <c r="AP374" s="21">
        <f t="shared" si="990"/>
        <v>3.7233333333333332</v>
      </c>
      <c r="AQ374" s="21">
        <f t="shared" si="990"/>
        <v>4.0200000000000005</v>
      </c>
      <c r="AR374" s="21">
        <f t="shared" si="990"/>
        <v>6.04</v>
      </c>
      <c r="AS374" s="21">
        <f t="shared" si="990"/>
        <v>4.1766666666666667</v>
      </c>
      <c r="AT374" s="21">
        <f t="shared" si="990"/>
        <v>5.050929487179487</v>
      </c>
      <c r="AU374" s="21">
        <f t="shared" si="990"/>
        <v>4.246666666666667</v>
      </c>
      <c r="AV374" s="21">
        <f t="shared" si="990"/>
        <v>4.8509351236868055</v>
      </c>
      <c r="AW374" s="21">
        <f t="shared" si="990"/>
        <v>6.9233333333333329</v>
      </c>
      <c r="AX374" s="21">
        <f t="shared" si="990"/>
        <v>5.6121770525543795</v>
      </c>
      <c r="AY374" s="21">
        <f t="shared" si="990"/>
        <v>9.11</v>
      </c>
      <c r="AZ374" s="21">
        <f t="shared" si="990"/>
        <v>8.5689417989418004</v>
      </c>
      <c r="BA374" s="21">
        <f t="shared" si="990"/>
        <v>10.784451575779995</v>
      </c>
      <c r="BB374" s="21" t="e">
        <f t="shared" si="990"/>
        <v>#DIV/0!</v>
      </c>
      <c r="BC374" s="21" t="e">
        <f t="shared" si="990"/>
        <v>#DIV/0!</v>
      </c>
      <c r="BD374" s="21" t="e">
        <f t="shared" si="990"/>
        <v>#DIV/0!</v>
      </c>
      <c r="BE374" s="21">
        <f t="shared" si="990"/>
        <v>5.1571128920742924</v>
      </c>
      <c r="BF374" s="21">
        <f t="shared" si="990"/>
        <v>5.9431507650144937</v>
      </c>
      <c r="BG374" s="21">
        <f t="shared" si="990"/>
        <v>10.463162100456618</v>
      </c>
      <c r="BH374" s="21">
        <f t="shared" si="990"/>
        <v>5.3996862324940658</v>
      </c>
      <c r="BI374" s="21">
        <f t="shared" si="990"/>
        <v>6.6166666666666671</v>
      </c>
      <c r="BJ374" s="21">
        <f t="shared" si="990"/>
        <v>5.2912903225808066</v>
      </c>
      <c r="BK374" s="21">
        <f t="shared" si="990"/>
        <v>7.9033333333333333</v>
      </c>
      <c r="BL374" s="21">
        <f t="shared" si="990"/>
        <v>8.3333333333333339</v>
      </c>
      <c r="BM374" s="21">
        <f t="shared" si="990"/>
        <v>7.7599999999999989</v>
      </c>
      <c r="BN374" s="21">
        <f t="shared" si="990"/>
        <v>8.14</v>
      </c>
      <c r="BO374" s="21">
        <f t="shared" si="990"/>
        <v>10.7812758455051</v>
      </c>
      <c r="BP374" s="21">
        <f t="shared" si="990"/>
        <v>10.416101803351916</v>
      </c>
      <c r="BQ374" s="21">
        <f t="shared" si="990"/>
        <v>10.120000000000001</v>
      </c>
      <c r="BR374" s="21">
        <f t="shared" si="990"/>
        <v>10.363333333333332</v>
      </c>
      <c r="BS374" s="21">
        <f t="shared" si="990"/>
        <v>9.620000000000001</v>
      </c>
      <c r="BT374" s="21">
        <f t="shared" ref="BT374:DN374" si="991">AVERAGE(BT149,BT170,BT191)</f>
        <v>10.24</v>
      </c>
      <c r="BU374" s="21">
        <f t="shared" si="991"/>
        <v>7.75</v>
      </c>
      <c r="BV374" s="21">
        <f t="shared" si="991"/>
        <v>9.3127232326859524</v>
      </c>
      <c r="BW374" s="21">
        <f t="shared" si="991"/>
        <v>8.4566666666666652</v>
      </c>
      <c r="BX374" s="21">
        <f t="shared" si="991"/>
        <v>2.9599999999999995</v>
      </c>
      <c r="BY374" s="21">
        <f t="shared" si="991"/>
        <v>0.5033333333333333</v>
      </c>
      <c r="BZ374" s="21">
        <f t="shared" si="991"/>
        <v>0.58333333333333337</v>
      </c>
      <c r="CA374" s="21">
        <f t="shared" si="991"/>
        <v>8.0333333333333332</v>
      </c>
      <c r="CB374" s="21">
        <f t="shared" si="991"/>
        <v>8.2799999999999994</v>
      </c>
      <c r="CC374" s="21">
        <f t="shared" si="991"/>
        <v>8.4066666666666681</v>
      </c>
      <c r="CD374" s="21">
        <f t="shared" si="991"/>
        <v>9.5933333333333337</v>
      </c>
      <c r="CE374" s="21">
        <f t="shared" si="991"/>
        <v>9.3824935289042291</v>
      </c>
      <c r="CF374" s="21">
        <f t="shared" si="991"/>
        <v>0.48496733899461519</v>
      </c>
      <c r="CG374" s="21" t="e">
        <f t="shared" si="991"/>
        <v>#DIV/0!</v>
      </c>
      <c r="CH374" s="21">
        <f t="shared" si="991"/>
        <v>48</v>
      </c>
      <c r="CI374" s="21" t="e">
        <f t="shared" si="991"/>
        <v>#DIV/0!</v>
      </c>
      <c r="CJ374" s="21">
        <f t="shared" si="991"/>
        <v>4.03</v>
      </c>
      <c r="CK374" s="21">
        <f t="shared" si="991"/>
        <v>6.6911170784103078</v>
      </c>
      <c r="CL374" s="21">
        <f t="shared" si="991"/>
        <v>1.1870023007845047</v>
      </c>
      <c r="CM374" s="21">
        <f t="shared" si="991"/>
        <v>14.920000000000002</v>
      </c>
      <c r="CN374" s="21">
        <f t="shared" si="991"/>
        <v>24.91</v>
      </c>
      <c r="CO374" s="21">
        <f t="shared" si="991"/>
        <v>5.75</v>
      </c>
      <c r="CP374" s="21">
        <f t="shared" si="991"/>
        <v>5.1489192285722964</v>
      </c>
      <c r="CQ374" s="21">
        <f t="shared" si="991"/>
        <v>3.252802620352472</v>
      </c>
      <c r="CR374" s="21">
        <f t="shared" si="991"/>
        <v>2.1620472440944889</v>
      </c>
      <c r="CS374" s="21">
        <f t="shared" si="991"/>
        <v>0.34</v>
      </c>
      <c r="CT374" s="21">
        <f t="shared" si="991"/>
        <v>0.35000000000000003</v>
      </c>
      <c r="CU374" s="21">
        <f t="shared" si="991"/>
        <v>0.91003587763292171</v>
      </c>
      <c r="CV374" s="21">
        <f t="shared" si="991"/>
        <v>0.25333333333333335</v>
      </c>
      <c r="CW374" s="21">
        <f t="shared" si="991"/>
        <v>0.56999999999999995</v>
      </c>
      <c r="CX374" s="21">
        <f t="shared" si="991"/>
        <v>0.61</v>
      </c>
      <c r="CY374" s="21">
        <f t="shared" si="991"/>
        <v>0.82642923072819974</v>
      </c>
      <c r="CZ374" s="21">
        <f t="shared" si="991"/>
        <v>1.3063363378251505</v>
      </c>
      <c r="DA374" s="21">
        <f t="shared" si="991"/>
        <v>0.98999999999999988</v>
      </c>
      <c r="DB374" s="21">
        <f t="shared" si="991"/>
        <v>19.853587038732531</v>
      </c>
      <c r="DC374" s="21">
        <f t="shared" si="991"/>
        <v>1.1889792073033185</v>
      </c>
      <c r="DD374" s="21">
        <f t="shared" si="991"/>
        <v>6.6071029550309825</v>
      </c>
      <c r="DE374" s="21">
        <f t="shared" si="991"/>
        <v>1.5907213092174999</v>
      </c>
      <c r="DF374" s="21">
        <f t="shared" si="991"/>
        <v>6.2412795036536801</v>
      </c>
      <c r="DG374" s="21">
        <f t="shared" si="991"/>
        <v>5.4172742391678126</v>
      </c>
      <c r="DH374" s="21">
        <f t="shared" si="991"/>
        <v>7.8210424078453284</v>
      </c>
      <c r="DI374" s="21">
        <f t="shared" si="991"/>
        <v>19.903333333333332</v>
      </c>
      <c r="DJ374" s="21">
        <f t="shared" si="991"/>
        <v>5.1000000000000005</v>
      </c>
      <c r="DK374" s="21">
        <f t="shared" si="991"/>
        <v>11.347973626610147</v>
      </c>
      <c r="DL374" s="21">
        <f t="shared" si="991"/>
        <v>1.1379814574270015</v>
      </c>
      <c r="DM374" s="21">
        <f t="shared" si="991"/>
        <v>7.2929166666666658</v>
      </c>
      <c r="DN374" s="21">
        <f t="shared" si="991"/>
        <v>57.699129637680066</v>
      </c>
    </row>
    <row r="375" spans="1:118">
      <c r="C375">
        <f t="shared" ref="C375:D375" si="992">C331</f>
        <v>62</v>
      </c>
      <c r="D375" s="20">
        <f t="shared" si="992"/>
        <v>1.5089999999999999</v>
      </c>
      <c r="E375" s="42">
        <v>2003</v>
      </c>
      <c r="F375" s="21">
        <f t="shared" si="953"/>
        <v>86.147652459193793</v>
      </c>
      <c r="G375" s="21">
        <f t="shared" si="953"/>
        <v>65.831517792302108</v>
      </c>
      <c r="H375" s="21">
        <f t="shared" ref="H375:BS375" si="993">AVERAGE(H150,H171,H192)</f>
        <v>1.4648333333333337</v>
      </c>
      <c r="I375" s="21">
        <f t="shared" si="993"/>
        <v>16.596666666666668</v>
      </c>
      <c r="J375" s="21">
        <f t="shared" si="993"/>
        <v>12.433333333333332</v>
      </c>
      <c r="K375" s="21">
        <f t="shared" si="993"/>
        <v>25.333333333333332</v>
      </c>
      <c r="L375" s="21">
        <f t="shared" si="993"/>
        <v>17.580000000000002</v>
      </c>
      <c r="M375" s="21">
        <f t="shared" si="993"/>
        <v>13.5</v>
      </c>
      <c r="N375" s="21">
        <f t="shared" si="993"/>
        <v>42.333333333333336</v>
      </c>
      <c r="O375" s="21">
        <f t="shared" si="993"/>
        <v>19.78</v>
      </c>
      <c r="P375" s="21">
        <f t="shared" si="993"/>
        <v>15.17283950617284</v>
      </c>
      <c r="Q375" s="21">
        <f t="shared" si="993"/>
        <v>69.592592592592595</v>
      </c>
      <c r="R375" s="21">
        <f t="shared" si="993"/>
        <v>22.966712065803723</v>
      </c>
      <c r="S375" s="21">
        <f t="shared" si="993"/>
        <v>18.437916666666666</v>
      </c>
      <c r="T375" s="21">
        <f t="shared" si="993"/>
        <v>12.415215686274513</v>
      </c>
      <c r="U375" s="21">
        <f t="shared" si="993"/>
        <v>28.617283950617281</v>
      </c>
      <c r="V375" s="21">
        <f t="shared" si="993"/>
        <v>19.099283210947945</v>
      </c>
      <c r="W375" s="21">
        <f t="shared" si="993"/>
        <v>13.700000000000001</v>
      </c>
      <c r="X375" s="21">
        <f t="shared" si="993"/>
        <v>640</v>
      </c>
      <c r="Y375" s="21">
        <f t="shared" si="993"/>
        <v>15.299999999999999</v>
      </c>
      <c r="Z375" s="21">
        <f t="shared" si="993"/>
        <v>15.333333333333334</v>
      </c>
      <c r="AA375" s="21">
        <f t="shared" si="993"/>
        <v>1.1666666666666667</v>
      </c>
      <c r="AB375" s="21">
        <f t="shared" si="993"/>
        <v>12.366666666666665</v>
      </c>
      <c r="AC375" s="21">
        <f t="shared" si="993"/>
        <v>16</v>
      </c>
      <c r="AD375" s="21">
        <f t="shared" si="993"/>
        <v>1.3666666666666669</v>
      </c>
      <c r="AE375" s="21">
        <f t="shared" si="993"/>
        <v>11.366666666666667</v>
      </c>
      <c r="AF375" s="21">
        <f t="shared" si="993"/>
        <v>17</v>
      </c>
      <c r="AG375" s="21">
        <f t="shared" si="993"/>
        <v>1.3</v>
      </c>
      <c r="AH375" s="21">
        <f t="shared" si="993"/>
        <v>12.200000000000001</v>
      </c>
      <c r="AI375" s="21">
        <f t="shared" si="993"/>
        <v>17.333333333333332</v>
      </c>
      <c r="AJ375" s="21">
        <f t="shared" si="993"/>
        <v>1.3333333333333333</v>
      </c>
      <c r="AK375" s="21">
        <f t="shared" si="993"/>
        <v>12.800000000000004</v>
      </c>
      <c r="AL375" s="21">
        <f t="shared" si="993"/>
        <v>14</v>
      </c>
      <c r="AM375" s="21">
        <f t="shared" si="993"/>
        <v>1.0666666666666667</v>
      </c>
      <c r="AN375" s="21">
        <f t="shared" si="993"/>
        <v>6.47</v>
      </c>
      <c r="AO375" s="21">
        <f t="shared" si="993"/>
        <v>5.0599999999999996</v>
      </c>
      <c r="AP375" s="21">
        <f t="shared" si="993"/>
        <v>3.82</v>
      </c>
      <c r="AQ375" s="21">
        <f t="shared" si="993"/>
        <v>3.9966666666666666</v>
      </c>
      <c r="AR375" s="21">
        <f t="shared" si="993"/>
        <v>6.0166666666666666</v>
      </c>
      <c r="AS375" s="21">
        <f t="shared" si="993"/>
        <v>4.1700000000000008</v>
      </c>
      <c r="AT375" s="21">
        <f t="shared" si="993"/>
        <v>4.3233333333333333</v>
      </c>
      <c r="AU375" s="21">
        <f t="shared" si="993"/>
        <v>4.29</v>
      </c>
      <c r="AV375" s="21">
        <f t="shared" si="993"/>
        <v>4.7935251079990238</v>
      </c>
      <c r="AW375" s="21">
        <f t="shared" si="993"/>
        <v>6.9533333333333331</v>
      </c>
      <c r="AX375" s="21">
        <f t="shared" si="993"/>
        <v>5.6121770525543866</v>
      </c>
      <c r="AY375" s="21">
        <f t="shared" si="993"/>
        <v>8.11</v>
      </c>
      <c r="AZ375" s="21">
        <f t="shared" si="993"/>
        <v>8.7366666666666664</v>
      </c>
      <c r="BA375" s="21">
        <f t="shared" si="993"/>
        <v>11.710398157822439</v>
      </c>
      <c r="BB375" s="21" t="e">
        <f t="shared" si="993"/>
        <v>#DIV/0!</v>
      </c>
      <c r="BC375" s="21" t="e">
        <f t="shared" si="993"/>
        <v>#DIV/0!</v>
      </c>
      <c r="BD375" s="21" t="e">
        <f t="shared" si="993"/>
        <v>#DIV/0!</v>
      </c>
      <c r="BE375" s="21">
        <f t="shared" si="993"/>
        <v>5.2968738740493411</v>
      </c>
      <c r="BF375" s="21">
        <f t="shared" si="993"/>
        <v>6.3327006557267049</v>
      </c>
      <c r="BG375" s="21">
        <f t="shared" si="993"/>
        <v>11.146666666666667</v>
      </c>
      <c r="BH375" s="21">
        <f t="shared" si="993"/>
        <v>5.3996862324940578</v>
      </c>
      <c r="BI375" s="21">
        <f t="shared" si="993"/>
        <v>6.39</v>
      </c>
      <c r="BJ375" s="21">
        <f t="shared" si="993"/>
        <v>5.2912903225808172</v>
      </c>
      <c r="BK375" s="21">
        <f t="shared" si="993"/>
        <v>8.5499999999999989</v>
      </c>
      <c r="BL375" s="21">
        <f t="shared" si="993"/>
        <v>8.8833333333333329</v>
      </c>
      <c r="BM375" s="21">
        <f t="shared" si="993"/>
        <v>8.6566666666666663</v>
      </c>
      <c r="BN375" s="21">
        <f t="shared" si="993"/>
        <v>8.8566666666666674</v>
      </c>
      <c r="BO375" s="21">
        <f t="shared" si="993"/>
        <v>11.316653403708193</v>
      </c>
      <c r="BP375" s="21">
        <f t="shared" si="993"/>
        <v>10.49742983426944</v>
      </c>
      <c r="BQ375" s="21">
        <f t="shared" si="993"/>
        <v>10.469999999999999</v>
      </c>
      <c r="BR375" s="21">
        <f t="shared" si="993"/>
        <v>10.85</v>
      </c>
      <c r="BS375" s="21">
        <f t="shared" si="993"/>
        <v>10.113333333333333</v>
      </c>
      <c r="BT375" s="21">
        <f t="shared" ref="BT375:DN375" si="994">AVERAGE(BT150,BT171,BT192)</f>
        <v>10.426666666666668</v>
      </c>
      <c r="BU375" s="21">
        <f t="shared" si="994"/>
        <v>7.9433333333333325</v>
      </c>
      <c r="BV375" s="21">
        <f t="shared" si="994"/>
        <v>9.1649389557691983</v>
      </c>
      <c r="BW375" s="21">
        <f t="shared" si="994"/>
        <v>8.5666666666666664</v>
      </c>
      <c r="BX375" s="21">
        <f t="shared" si="994"/>
        <v>2.8033333333333332</v>
      </c>
      <c r="BY375" s="21">
        <f t="shared" si="994"/>
        <v>0.58458333333333334</v>
      </c>
      <c r="BZ375" s="21">
        <f t="shared" si="994"/>
        <v>0.55666666666666675</v>
      </c>
      <c r="CA375" s="21">
        <f t="shared" si="994"/>
        <v>7.91</v>
      </c>
      <c r="CB375" s="21">
        <f t="shared" si="994"/>
        <v>7.9333333333333336</v>
      </c>
      <c r="CC375" s="21">
        <f t="shared" si="994"/>
        <v>7.8566666666666665</v>
      </c>
      <c r="CD375" s="21">
        <f t="shared" si="994"/>
        <v>9.58</v>
      </c>
      <c r="CE375" s="21">
        <f t="shared" si="994"/>
        <v>12.074999137187229</v>
      </c>
      <c r="CF375" s="21">
        <f t="shared" si="994"/>
        <v>0.46979576943908707</v>
      </c>
      <c r="CG375" s="21" t="e">
        <f t="shared" si="994"/>
        <v>#DIV/0!</v>
      </c>
      <c r="CH375" s="21">
        <f t="shared" si="994"/>
        <v>48.75</v>
      </c>
      <c r="CI375" s="21" t="e">
        <f t="shared" si="994"/>
        <v>#DIV/0!</v>
      </c>
      <c r="CJ375" s="21">
        <f t="shared" si="994"/>
        <v>2.8966666666666669</v>
      </c>
      <c r="CK375" s="21">
        <f t="shared" si="994"/>
        <v>6.9369495166487551</v>
      </c>
      <c r="CL375" s="21">
        <f t="shared" si="994"/>
        <v>1.2347198884803123</v>
      </c>
      <c r="CM375" s="21">
        <f t="shared" si="994"/>
        <v>14.600000000000001</v>
      </c>
      <c r="CN375" s="21">
        <f t="shared" si="994"/>
        <v>24.86</v>
      </c>
      <c r="CO375" s="21">
        <f t="shared" si="994"/>
        <v>5.7147813121272364</v>
      </c>
      <c r="CP375" s="21">
        <f t="shared" si="994"/>
        <v>5.1502948674223497</v>
      </c>
      <c r="CQ375" s="21">
        <f t="shared" si="994"/>
        <v>3.7213764405995646</v>
      </c>
      <c r="CR375" s="21">
        <f t="shared" si="994"/>
        <v>1.9923228346456707</v>
      </c>
      <c r="CS375" s="21">
        <f t="shared" si="994"/>
        <v>0.37761904761904769</v>
      </c>
      <c r="CT375" s="21">
        <f t="shared" si="994"/>
        <v>0.32666666666666666</v>
      </c>
      <c r="CU375" s="21">
        <f t="shared" si="994"/>
        <v>0.91003574567550505</v>
      </c>
      <c r="CV375" s="21">
        <f t="shared" si="994"/>
        <v>0.24666666666666667</v>
      </c>
      <c r="CW375" s="21">
        <f t="shared" si="994"/>
        <v>0.54</v>
      </c>
      <c r="CX375" s="21">
        <f t="shared" si="994"/>
        <v>0.60333333333333339</v>
      </c>
      <c r="CY375" s="21">
        <f t="shared" si="994"/>
        <v>0.8063144881439791</v>
      </c>
      <c r="CZ375" s="21">
        <f t="shared" si="994"/>
        <v>1.3352181605618896</v>
      </c>
      <c r="DA375" s="21">
        <f t="shared" si="994"/>
        <v>1.3499999999999999</v>
      </c>
      <c r="DB375" s="21">
        <f t="shared" si="994"/>
        <v>19.02755463556387</v>
      </c>
      <c r="DC375" s="21">
        <f t="shared" si="994"/>
        <v>1.1980938922282818</v>
      </c>
      <c r="DD375" s="21">
        <f t="shared" si="994"/>
        <v>6.5081936759417731</v>
      </c>
      <c r="DE375" s="21">
        <f t="shared" si="994"/>
        <v>1.6854612262148712</v>
      </c>
      <c r="DF375" s="21">
        <f t="shared" si="994"/>
        <v>8.6488874939021958</v>
      </c>
      <c r="DG375" s="21">
        <f t="shared" si="994"/>
        <v>4.9638083392784598</v>
      </c>
      <c r="DH375" s="21">
        <f t="shared" si="994"/>
        <v>7.4811254708856465</v>
      </c>
      <c r="DI375" s="21">
        <f t="shared" si="994"/>
        <v>24.693333333333332</v>
      </c>
      <c r="DJ375" s="21">
        <f t="shared" si="994"/>
        <v>7.7</v>
      </c>
      <c r="DK375" s="21">
        <f t="shared" si="994"/>
        <v>16.132268581914541</v>
      </c>
      <c r="DL375" s="21">
        <f t="shared" si="994"/>
        <v>1.1706470991190123</v>
      </c>
      <c r="DM375" s="21">
        <f t="shared" si="994"/>
        <v>7.69</v>
      </c>
      <c r="DN375" s="21">
        <f t="shared" si="994"/>
        <v>54.202486538740352</v>
      </c>
    </row>
    <row r="376" spans="1:118">
      <c r="C376">
        <f t="shared" ref="C376:D376" si="995">C332</f>
        <v>66.5</v>
      </c>
      <c r="D376" s="20">
        <f t="shared" si="995"/>
        <v>1.81</v>
      </c>
      <c r="E376" s="42">
        <v>2004</v>
      </c>
      <c r="F376" s="21">
        <f t="shared" si="953"/>
        <v>88.243236264101128</v>
      </c>
      <c r="G376" s="21">
        <f t="shared" si="953"/>
        <v>70.515613652868552</v>
      </c>
      <c r="H376" s="21">
        <f t="shared" ref="H376:BS376" si="996">AVERAGE(H151,H172,H193)</f>
        <v>1.7729999999999997</v>
      </c>
      <c r="I376" s="21">
        <f t="shared" si="996"/>
        <v>16.940000000000001</v>
      </c>
      <c r="J376" s="21">
        <f t="shared" si="996"/>
        <v>12.433333333333332</v>
      </c>
      <c r="K376" s="21">
        <f t="shared" si="996"/>
        <v>21.666666666666668</v>
      </c>
      <c r="L376" s="21">
        <f t="shared" si="996"/>
        <v>17.643333333333334</v>
      </c>
      <c r="M376" s="21">
        <f t="shared" si="996"/>
        <v>13.685714285714285</v>
      </c>
      <c r="N376" s="21">
        <f t="shared" si="996"/>
        <v>45.714285714285715</v>
      </c>
      <c r="O376" s="21">
        <f t="shared" si="996"/>
        <v>20.313333333333333</v>
      </c>
      <c r="P376" s="21">
        <f t="shared" si="996"/>
        <v>12.466666666666669</v>
      </c>
      <c r="Q376" s="21">
        <f t="shared" si="996"/>
        <v>82.666666666666671</v>
      </c>
      <c r="R376" s="21">
        <f t="shared" si="996"/>
        <v>23.220986555420911</v>
      </c>
      <c r="S376" s="21">
        <f t="shared" si="996"/>
        <v>19.453333333333333</v>
      </c>
      <c r="T376" s="21">
        <f t="shared" si="996"/>
        <v>13.661490196078432</v>
      </c>
      <c r="U376" s="21">
        <f t="shared" si="996"/>
        <v>27.604938271604937</v>
      </c>
      <c r="V376" s="21">
        <f t="shared" si="996"/>
        <v>19.254933244325791</v>
      </c>
      <c r="W376" s="21">
        <f t="shared" si="996"/>
        <v>20.3</v>
      </c>
      <c r="X376" s="21">
        <f t="shared" si="996"/>
        <v>740</v>
      </c>
      <c r="Y376" s="21">
        <f t="shared" si="996"/>
        <v>13.033333333333333</v>
      </c>
      <c r="Z376" s="21">
        <f t="shared" si="996"/>
        <v>18.333333333333332</v>
      </c>
      <c r="AA376" s="21">
        <f t="shared" si="996"/>
        <v>1.4333333333333333</v>
      </c>
      <c r="AB376" s="21">
        <f t="shared" si="996"/>
        <v>12.966666666666667</v>
      </c>
      <c r="AC376" s="21">
        <f t="shared" si="996"/>
        <v>16.666666666666668</v>
      </c>
      <c r="AD376" s="21">
        <f t="shared" si="996"/>
        <v>0.96666666666666667</v>
      </c>
      <c r="AE376" s="21">
        <f t="shared" si="996"/>
        <v>12.233333333333334</v>
      </c>
      <c r="AF376" s="21">
        <f t="shared" si="996"/>
        <v>17</v>
      </c>
      <c r="AG376" s="21">
        <f t="shared" si="996"/>
        <v>1.1666666666666667</v>
      </c>
      <c r="AH376" s="21">
        <f t="shared" si="996"/>
        <v>12.933333333333332</v>
      </c>
      <c r="AI376" s="21">
        <f t="shared" si="996"/>
        <v>19</v>
      </c>
      <c r="AJ376" s="21">
        <f t="shared" si="996"/>
        <v>1.0333333333333332</v>
      </c>
      <c r="AK376" s="21">
        <f t="shared" si="996"/>
        <v>12.900000000000006</v>
      </c>
      <c r="AL376" s="21">
        <f t="shared" si="996"/>
        <v>12</v>
      </c>
      <c r="AM376" s="21">
        <f t="shared" si="996"/>
        <v>0.83333333333333315</v>
      </c>
      <c r="AN376" s="21">
        <f t="shared" si="996"/>
        <v>7.5599999999999978</v>
      </c>
      <c r="AO376" s="21">
        <f t="shared" si="996"/>
        <v>6</v>
      </c>
      <c r="AP376" s="21">
        <f t="shared" si="996"/>
        <v>3.91</v>
      </c>
      <c r="AQ376" s="21">
        <f t="shared" si="996"/>
        <v>4.2</v>
      </c>
      <c r="AR376" s="21">
        <f t="shared" si="996"/>
        <v>8.0623280423280423</v>
      </c>
      <c r="AS376" s="21">
        <f t="shared" si="996"/>
        <v>4.416666666666667</v>
      </c>
      <c r="AT376" s="21">
        <f t="shared" si="996"/>
        <v>4.1899999999999995</v>
      </c>
      <c r="AU376" s="21">
        <f t="shared" si="996"/>
        <v>4.416666666666667</v>
      </c>
      <c r="AV376" s="21">
        <f t="shared" si="996"/>
        <v>4.9072657403053848</v>
      </c>
      <c r="AW376" s="21">
        <f t="shared" si="996"/>
        <v>7.5666666666666664</v>
      </c>
      <c r="AX376" s="21">
        <f t="shared" si="996"/>
        <v>5.6121770525543937</v>
      </c>
      <c r="AY376" s="21">
        <f t="shared" si="996"/>
        <v>8.28471872931833</v>
      </c>
      <c r="AZ376" s="21">
        <f t="shared" si="996"/>
        <v>9.4800740740740732</v>
      </c>
      <c r="BA376" s="21">
        <f t="shared" si="996"/>
        <v>10.956941976598548</v>
      </c>
      <c r="BB376" s="21" t="e">
        <f t="shared" si="996"/>
        <v>#DIV/0!</v>
      </c>
      <c r="BC376" s="21" t="e">
        <f t="shared" si="996"/>
        <v>#DIV/0!</v>
      </c>
      <c r="BD376" s="21" t="e">
        <f t="shared" si="996"/>
        <v>#DIV/0!</v>
      </c>
      <c r="BE376" s="21">
        <f t="shared" si="996"/>
        <v>5.4366348560243871</v>
      </c>
      <c r="BF376" s="21">
        <f t="shared" si="996"/>
        <v>6.7222505464389171</v>
      </c>
      <c r="BG376" s="21">
        <f t="shared" si="996"/>
        <v>11.62574074074074</v>
      </c>
      <c r="BH376" s="21">
        <f t="shared" si="996"/>
        <v>5.3996862324940489</v>
      </c>
      <c r="BI376" s="21">
        <f t="shared" si="996"/>
        <v>7.11</v>
      </c>
      <c r="BJ376" s="21">
        <f t="shared" si="996"/>
        <v>5.2912903225808261</v>
      </c>
      <c r="BK376" s="21">
        <f t="shared" si="996"/>
        <v>8.7700000000000014</v>
      </c>
      <c r="BL376" s="21">
        <f t="shared" si="996"/>
        <v>7.998333333333334</v>
      </c>
      <c r="BM376" s="21">
        <f t="shared" si="996"/>
        <v>9.0333333333333332</v>
      </c>
      <c r="BN376" s="21">
        <f t="shared" si="996"/>
        <v>8.7033333333333331</v>
      </c>
      <c r="BO376" s="21">
        <f t="shared" si="996"/>
        <v>11.861951384160443</v>
      </c>
      <c r="BP376" s="21">
        <f t="shared" si="996"/>
        <v>10.578757865186962</v>
      </c>
      <c r="BQ376" s="21">
        <f t="shared" si="996"/>
        <v>10.5</v>
      </c>
      <c r="BR376" s="21">
        <f t="shared" si="996"/>
        <v>10.976666666666667</v>
      </c>
      <c r="BS376" s="21">
        <f t="shared" si="996"/>
        <v>10.533333333333333</v>
      </c>
      <c r="BT376" s="21">
        <f t="shared" ref="BT376:DN376" si="997">AVERAGE(BT151,BT172,BT193)</f>
        <v>10.76</v>
      </c>
      <c r="BU376" s="21">
        <f t="shared" si="997"/>
        <v>8.76</v>
      </c>
      <c r="BV376" s="21">
        <f t="shared" si="997"/>
        <v>9.6395631125062398</v>
      </c>
      <c r="BW376" s="21">
        <f t="shared" si="997"/>
        <v>9.3433333333333337</v>
      </c>
      <c r="BX376" s="21">
        <f t="shared" si="997"/>
        <v>3.1004761904761904</v>
      </c>
      <c r="BY376" s="21">
        <f t="shared" si="997"/>
        <v>0.60333333333333339</v>
      </c>
      <c r="BZ376" s="21">
        <f t="shared" si="997"/>
        <v>0.6283333333333333</v>
      </c>
      <c r="CA376" s="21">
        <f t="shared" si="997"/>
        <v>7.666666666666667</v>
      </c>
      <c r="CB376" s="21">
        <f t="shared" si="997"/>
        <v>8.8466666666666658</v>
      </c>
      <c r="CC376" s="21">
        <f t="shared" si="997"/>
        <v>8.6533333333333342</v>
      </c>
      <c r="CD376" s="21">
        <f t="shared" si="997"/>
        <v>9.6783333333333328</v>
      </c>
      <c r="CE376" s="21">
        <f t="shared" si="997"/>
        <v>12.217499568593615</v>
      </c>
      <c r="CF376" s="21">
        <f t="shared" si="997"/>
        <v>0.48339881651808159</v>
      </c>
      <c r="CG376" s="21" t="e">
        <f t="shared" si="997"/>
        <v>#DIV/0!</v>
      </c>
      <c r="CH376" s="21">
        <f t="shared" si="997"/>
        <v>53.875</v>
      </c>
      <c r="CI376" s="21" t="e">
        <f t="shared" si="997"/>
        <v>#DIV/0!</v>
      </c>
      <c r="CJ376" s="21">
        <f t="shared" si="997"/>
        <v>2.9087499999999999</v>
      </c>
      <c r="CK376" s="21">
        <f t="shared" si="997"/>
        <v>7.1827819548872052</v>
      </c>
      <c r="CL376" s="21">
        <f t="shared" si="997"/>
        <v>1.2507568070579937</v>
      </c>
      <c r="CM376" s="21">
        <f t="shared" si="997"/>
        <v>13.723333333333334</v>
      </c>
      <c r="CN376" s="21">
        <f t="shared" si="997"/>
        <v>24</v>
      </c>
      <c r="CO376" s="21">
        <f t="shared" si="997"/>
        <v>6.0917345924453263</v>
      </c>
      <c r="CP376" s="21">
        <f t="shared" si="997"/>
        <v>5.4534397108065003</v>
      </c>
      <c r="CQ376" s="21">
        <f t="shared" si="997"/>
        <v>4.1770149217460029</v>
      </c>
      <c r="CR376" s="21">
        <f t="shared" si="997"/>
        <v>1.8225984251968523</v>
      </c>
      <c r="CS376" s="21">
        <f t="shared" si="997"/>
        <v>0.37095238095238098</v>
      </c>
      <c r="CT376" s="21">
        <f t="shared" si="997"/>
        <v>0.39333333333333337</v>
      </c>
      <c r="CU376" s="21">
        <f t="shared" si="997"/>
        <v>0.9100356324505654</v>
      </c>
      <c r="CV376" s="21">
        <f t="shared" si="997"/>
        <v>0.27666666666666667</v>
      </c>
      <c r="CW376" s="21">
        <f t="shared" si="997"/>
        <v>0.62666666666666659</v>
      </c>
      <c r="CX376" s="21">
        <f t="shared" si="997"/>
        <v>0.64359735973597365</v>
      </c>
      <c r="CY376" s="21">
        <f t="shared" si="997"/>
        <v>0.78619974555975836</v>
      </c>
      <c r="CZ376" s="21">
        <f t="shared" si="997"/>
        <v>1.3640999832986287</v>
      </c>
      <c r="DA376" s="21">
        <f t="shared" si="997"/>
        <v>1.31</v>
      </c>
      <c r="DB376" s="21">
        <f t="shared" si="997"/>
        <v>19.742854185741013</v>
      </c>
      <c r="DC376" s="21">
        <f t="shared" si="997"/>
        <v>1.3693494154956676</v>
      </c>
      <c r="DD376" s="21">
        <f t="shared" si="997"/>
        <v>8.2215749107652272</v>
      </c>
      <c r="DE376" s="21">
        <f t="shared" si="997"/>
        <v>1.7883929825345488</v>
      </c>
      <c r="DF376" s="21">
        <f t="shared" si="997"/>
        <v>10.529826725004007</v>
      </c>
      <c r="DG376" s="21">
        <f t="shared" si="997"/>
        <v>5.686054948306797</v>
      </c>
      <c r="DH376" s="21">
        <f t="shared" si="997"/>
        <v>8.312896740254434</v>
      </c>
      <c r="DI376" s="21">
        <f t="shared" si="997"/>
        <v>23.556666666666668</v>
      </c>
      <c r="DJ376" s="21">
        <f t="shared" si="997"/>
        <v>5.6333333333333329</v>
      </c>
      <c r="DK376" s="21">
        <f t="shared" si="997"/>
        <v>16.989966410090759</v>
      </c>
      <c r="DL376" s="21">
        <f t="shared" si="997"/>
        <v>1.2642833894895422</v>
      </c>
      <c r="DM376" s="21">
        <f t="shared" si="997"/>
        <v>8.6156139279169199</v>
      </c>
      <c r="DN376" s="21">
        <f t="shared" si="997"/>
        <v>53.25957324791117</v>
      </c>
    </row>
    <row r="377" spans="1:118">
      <c r="C377">
        <f t="shared" ref="C377:D377" si="998">C333</f>
        <v>70.900000000000006</v>
      </c>
      <c r="D377" s="20">
        <f t="shared" si="998"/>
        <v>2.4020000000000001</v>
      </c>
      <c r="E377" s="42">
        <v>2005</v>
      </c>
      <c r="F377" s="21">
        <f t="shared" si="953"/>
        <v>90.758625438680625</v>
      </c>
      <c r="G377" s="21">
        <f t="shared" si="953"/>
        <v>75.16339869281046</v>
      </c>
      <c r="H377" s="21">
        <f t="shared" ref="H377:BS377" si="999">AVERAGE(H152,H173,H194)</f>
        <v>2.4121666666666668</v>
      </c>
      <c r="I377" s="21">
        <f t="shared" si="999"/>
        <v>17.726666666666667</v>
      </c>
      <c r="J377" s="21">
        <f t="shared" si="999"/>
        <v>13.466666666666669</v>
      </c>
      <c r="K377" s="21">
        <f t="shared" si="999"/>
        <v>29.333333333333332</v>
      </c>
      <c r="L377" s="21">
        <f t="shared" si="999"/>
        <v>18.513333333333332</v>
      </c>
      <c r="M377" s="21">
        <f t="shared" si="999"/>
        <v>13.699999999999998</v>
      </c>
      <c r="N377" s="21">
        <f t="shared" si="999"/>
        <v>51.666666666666664</v>
      </c>
      <c r="O377" s="21">
        <f t="shared" si="999"/>
        <v>21.446666666666669</v>
      </c>
      <c r="P377" s="21">
        <f t="shared" si="999"/>
        <v>11.700000000000001</v>
      </c>
      <c r="Q377" s="21">
        <f t="shared" si="999"/>
        <v>92.333333333333329</v>
      </c>
      <c r="R377" s="21">
        <f t="shared" si="999"/>
        <v>25.30674087816945</v>
      </c>
      <c r="S377" s="21">
        <f t="shared" si="999"/>
        <v>19.956666666666667</v>
      </c>
      <c r="T377" s="21">
        <f t="shared" si="999"/>
        <v>11.85</v>
      </c>
      <c r="U377" s="21">
        <f t="shared" si="999"/>
        <v>29</v>
      </c>
      <c r="V377" s="21">
        <f t="shared" si="999"/>
        <v>19.41058327770363</v>
      </c>
      <c r="W377" s="21">
        <f t="shared" si="999"/>
        <v>19.7</v>
      </c>
      <c r="X377" s="21">
        <f t="shared" si="999"/>
        <v>720</v>
      </c>
      <c r="Y377" s="21">
        <f t="shared" si="999"/>
        <v>13.033333333333333</v>
      </c>
      <c r="Z377" s="21">
        <f t="shared" si="999"/>
        <v>15.333333333333334</v>
      </c>
      <c r="AA377" s="21">
        <f t="shared" si="999"/>
        <v>1.2</v>
      </c>
      <c r="AB377" s="21">
        <f t="shared" si="999"/>
        <v>12.733333333333334</v>
      </c>
      <c r="AC377" s="21">
        <f t="shared" si="999"/>
        <v>16.666666666666668</v>
      </c>
      <c r="AD377" s="21">
        <f t="shared" si="999"/>
        <v>1.2</v>
      </c>
      <c r="AE377" s="21">
        <f t="shared" si="999"/>
        <v>12.966666666666667</v>
      </c>
      <c r="AF377" s="21">
        <f t="shared" si="999"/>
        <v>16.666666666666668</v>
      </c>
      <c r="AG377" s="21">
        <f t="shared" si="999"/>
        <v>1.4000000000000001</v>
      </c>
      <c r="AH377" s="21">
        <f t="shared" si="999"/>
        <v>13.600000000000001</v>
      </c>
      <c r="AI377" s="21">
        <f t="shared" si="999"/>
        <v>17.333333333333332</v>
      </c>
      <c r="AJ377" s="21">
        <f t="shared" si="999"/>
        <v>1.1666666666666667</v>
      </c>
      <c r="AK377" s="21">
        <f t="shared" si="999"/>
        <v>13</v>
      </c>
      <c r="AL377" s="21">
        <f t="shared" si="999"/>
        <v>10</v>
      </c>
      <c r="AM377" s="21">
        <f t="shared" si="999"/>
        <v>0.6</v>
      </c>
      <c r="AN377" s="21">
        <f t="shared" si="999"/>
        <v>8.649999999999995</v>
      </c>
      <c r="AO377" s="21">
        <f t="shared" si="999"/>
        <v>8</v>
      </c>
      <c r="AP377" s="21">
        <f t="shared" si="999"/>
        <v>4.2233333333333336</v>
      </c>
      <c r="AQ377" s="21">
        <f t="shared" si="999"/>
        <v>4.43</v>
      </c>
      <c r="AR377" s="21">
        <f t="shared" si="999"/>
        <v>8.8919576719576714</v>
      </c>
      <c r="AS377" s="21">
        <f t="shared" si="999"/>
        <v>4.62</v>
      </c>
      <c r="AT377" s="21">
        <f t="shared" si="999"/>
        <v>4.0566666666666666</v>
      </c>
      <c r="AU377" s="21">
        <f t="shared" si="999"/>
        <v>4.8199999999999994</v>
      </c>
      <c r="AV377" s="21">
        <f t="shared" si="999"/>
        <v>5.0210063726117466</v>
      </c>
      <c r="AW377" s="21">
        <f t="shared" si="999"/>
        <v>8.4166666666666661</v>
      </c>
      <c r="AX377" s="21">
        <f t="shared" si="999"/>
        <v>5.6121770525543999</v>
      </c>
      <c r="AY377" s="21">
        <f t="shared" si="999"/>
        <v>8.3915155526141607</v>
      </c>
      <c r="AZ377" s="21">
        <f t="shared" si="999"/>
        <v>9.8185925925925925</v>
      </c>
      <c r="BA377" s="21">
        <f t="shared" si="999"/>
        <v>11.29513765496594</v>
      </c>
      <c r="BB377" s="21" t="e">
        <f t="shared" si="999"/>
        <v>#DIV/0!</v>
      </c>
      <c r="BC377" s="21" t="e">
        <f t="shared" si="999"/>
        <v>#DIV/0!</v>
      </c>
      <c r="BD377" s="21" t="e">
        <f t="shared" si="999"/>
        <v>#DIV/0!</v>
      </c>
      <c r="BE377" s="21">
        <f t="shared" si="999"/>
        <v>6.2313481220360147</v>
      </c>
      <c r="BF377" s="21">
        <f t="shared" si="999"/>
        <v>7.111800437151131</v>
      </c>
      <c r="BG377" s="21">
        <f t="shared" si="999"/>
        <v>12.104814814814814</v>
      </c>
      <c r="BH377" s="21">
        <f t="shared" si="999"/>
        <v>5.3996862324940436</v>
      </c>
      <c r="BI377" s="21">
        <f t="shared" si="999"/>
        <v>7.793333333333333</v>
      </c>
      <c r="BJ377" s="21">
        <f t="shared" si="999"/>
        <v>5.2912903225808332</v>
      </c>
      <c r="BK377" s="21">
        <f t="shared" si="999"/>
        <v>9.0399999999999991</v>
      </c>
      <c r="BL377" s="21">
        <f t="shared" si="999"/>
        <v>9.2333333333333325</v>
      </c>
      <c r="BM377" s="21">
        <f t="shared" si="999"/>
        <v>8.9966666666666679</v>
      </c>
      <c r="BN377" s="21">
        <f t="shared" si="999"/>
        <v>9.1066666666666674</v>
      </c>
      <c r="BO377" s="21">
        <f t="shared" si="999"/>
        <v>12.950176440853356</v>
      </c>
      <c r="BP377" s="21">
        <f t="shared" si="999"/>
        <v>10.660085896104482</v>
      </c>
      <c r="BQ377" s="21">
        <f t="shared" si="999"/>
        <v>11.796666666666667</v>
      </c>
      <c r="BR377" s="21">
        <f t="shared" si="999"/>
        <v>11.466666666666667</v>
      </c>
      <c r="BS377" s="21">
        <f t="shared" si="999"/>
        <v>11.046666666666667</v>
      </c>
      <c r="BT377" s="21">
        <f t="shared" ref="BT377:DN377" si="1000">AVERAGE(BT152,BT173,BT194)</f>
        <v>11.549999999999999</v>
      </c>
      <c r="BU377" s="21">
        <f t="shared" si="1000"/>
        <v>9.2666666666666675</v>
      </c>
      <c r="BV377" s="21">
        <f t="shared" si="1000"/>
        <v>10.773531938002639</v>
      </c>
      <c r="BW377" s="21">
        <f t="shared" si="1000"/>
        <v>9.3333333333333339</v>
      </c>
      <c r="BX377" s="21">
        <f t="shared" si="1000"/>
        <v>3.6833333333333336</v>
      </c>
      <c r="BY377" s="21">
        <f t="shared" si="1000"/>
        <v>0.70154999544253027</v>
      </c>
      <c r="BZ377" s="21">
        <f t="shared" si="1000"/>
        <v>0.72000000000000008</v>
      </c>
      <c r="CA377" s="21">
        <f t="shared" si="1000"/>
        <v>8.4233333333333338</v>
      </c>
      <c r="CB377" s="21">
        <f t="shared" si="1000"/>
        <v>9.69</v>
      </c>
      <c r="CC377" s="21">
        <f t="shared" si="1000"/>
        <v>8.7666666666666657</v>
      </c>
      <c r="CD377" s="21">
        <f t="shared" si="1000"/>
        <v>10.336666666666668</v>
      </c>
      <c r="CE377" s="21">
        <f t="shared" si="1000"/>
        <v>12.36</v>
      </c>
      <c r="CF377" s="21">
        <f t="shared" si="1000"/>
        <v>0.51739476270556539</v>
      </c>
      <c r="CG377" s="21" t="e">
        <f t="shared" si="1000"/>
        <v>#DIV/0!</v>
      </c>
      <c r="CH377" s="21">
        <f t="shared" si="1000"/>
        <v>59</v>
      </c>
      <c r="CI377" s="21">
        <f t="shared" si="1000"/>
        <v>50</v>
      </c>
      <c r="CJ377" s="21">
        <f t="shared" si="1000"/>
        <v>3.4533333333333331</v>
      </c>
      <c r="CK377" s="21">
        <f t="shared" si="1000"/>
        <v>7.4286143931256587</v>
      </c>
      <c r="CL377" s="21">
        <f t="shared" si="1000"/>
        <v>1.2667937256356752</v>
      </c>
      <c r="CM377" s="21">
        <f t="shared" si="1000"/>
        <v>15.13</v>
      </c>
      <c r="CN377" s="21">
        <f t="shared" si="1000"/>
        <v>26.23</v>
      </c>
      <c r="CO377" s="21">
        <f t="shared" si="1000"/>
        <v>6.4686878727634181</v>
      </c>
      <c r="CP377" s="21">
        <f t="shared" si="1000"/>
        <v>5.8667441204004049</v>
      </c>
      <c r="CQ377" s="21">
        <f t="shared" si="1000"/>
        <v>4.0281757855114462</v>
      </c>
      <c r="CR377" s="21">
        <f t="shared" si="1000"/>
        <v>1.6528740157480335</v>
      </c>
      <c r="CS377" s="21">
        <f t="shared" si="1000"/>
        <v>0.40000000000000008</v>
      </c>
      <c r="CT377" s="21">
        <f t="shared" si="1000"/>
        <v>0.40666666666666668</v>
      </c>
      <c r="CU377" s="21">
        <f t="shared" si="1000"/>
        <v>0.91003553926840863</v>
      </c>
      <c r="CV377" s="21">
        <f t="shared" si="1000"/>
        <v>0.31374999999999997</v>
      </c>
      <c r="CW377" s="21">
        <f t="shared" si="1000"/>
        <v>0.6260685483870968</v>
      </c>
      <c r="CX377" s="21">
        <f t="shared" si="1000"/>
        <v>0.68386138613861391</v>
      </c>
      <c r="CY377" s="21">
        <f t="shared" si="1000"/>
        <v>0.79038462131517517</v>
      </c>
      <c r="CZ377" s="21">
        <f t="shared" si="1000"/>
        <v>1.3929818060353671</v>
      </c>
      <c r="DA377" s="21">
        <f t="shared" si="1000"/>
        <v>1.1533333333333333</v>
      </c>
      <c r="DB377" s="21">
        <f t="shared" si="1000"/>
        <v>20.458153735918156</v>
      </c>
      <c r="DC377" s="21">
        <f t="shared" si="1000"/>
        <v>1.5406049387630534</v>
      </c>
      <c r="DD377" s="21">
        <f t="shared" si="1000"/>
        <v>9.9349561455886839</v>
      </c>
      <c r="DE377" s="21">
        <f t="shared" si="1000"/>
        <v>1.9789142126560495</v>
      </c>
      <c r="DF377" s="21">
        <f t="shared" si="1000"/>
        <v>11.255506043611824</v>
      </c>
      <c r="DG377" s="21">
        <f t="shared" si="1000"/>
        <v>6.4083015573351334</v>
      </c>
      <c r="DH377" s="21">
        <f t="shared" si="1000"/>
        <v>9.1446680096232225</v>
      </c>
      <c r="DI377" s="21">
        <f t="shared" si="1000"/>
        <v>28.209999999999997</v>
      </c>
      <c r="DJ377" s="21">
        <f t="shared" si="1000"/>
        <v>6.5666666666666664</v>
      </c>
      <c r="DK377" s="21">
        <f t="shared" si="1000"/>
        <v>17.847664238266976</v>
      </c>
      <c r="DL377" s="21">
        <f t="shared" si="1000"/>
        <v>1.3579196798600723</v>
      </c>
      <c r="DM377" s="21">
        <f t="shared" si="1000"/>
        <v>9.4849114233353689</v>
      </c>
      <c r="DN377" s="21">
        <f t="shared" si="1000"/>
        <v>56.874099444549024</v>
      </c>
    </row>
    <row r="378" spans="1:118">
      <c r="C378">
        <f t="shared" ref="C378:D378" si="1001">C334</f>
        <v>74.599999999999994</v>
      </c>
      <c r="D378" s="20">
        <f t="shared" si="1001"/>
        <v>2.7050000000000001</v>
      </c>
      <c r="E378" s="42">
        <v>2006</v>
      </c>
      <c r="F378" s="21">
        <f t="shared" si="953"/>
        <v>93.186954800217407</v>
      </c>
      <c r="G378" s="21">
        <f t="shared" si="953"/>
        <v>79.121278140885991</v>
      </c>
      <c r="H378" s="21">
        <f t="shared" ref="H378:BS378" si="1002">AVERAGE(H153,H174,H195)</f>
        <v>2.8808333333333329</v>
      </c>
      <c r="I378" s="21">
        <f t="shared" si="1002"/>
        <v>18.636666666666667</v>
      </c>
      <c r="J378" s="21">
        <f t="shared" si="1002"/>
        <v>15.233333333333334</v>
      </c>
      <c r="K378" s="21">
        <f t="shared" si="1002"/>
        <v>23</v>
      </c>
      <c r="L378" s="21">
        <f t="shared" si="1002"/>
        <v>19.293333333333333</v>
      </c>
      <c r="M378" s="21">
        <f t="shared" si="1002"/>
        <v>14.392523364485982</v>
      </c>
      <c r="N378" s="21">
        <f t="shared" si="1002"/>
        <v>47.679127725856695</v>
      </c>
      <c r="O378" s="21">
        <f t="shared" si="1002"/>
        <v>22.389999999999997</v>
      </c>
      <c r="P378" s="21">
        <f t="shared" si="1002"/>
        <v>13.500000000000002</v>
      </c>
      <c r="Q378" s="21">
        <f t="shared" si="1002"/>
        <v>79</v>
      </c>
      <c r="R378" s="21">
        <f t="shared" si="1002"/>
        <v>27.392495200917992</v>
      </c>
      <c r="S378" s="21">
        <f t="shared" si="1002"/>
        <v>21.563333333333333</v>
      </c>
      <c r="T378" s="21">
        <f t="shared" si="1002"/>
        <v>17.033333333333331</v>
      </c>
      <c r="U378" s="21">
        <f t="shared" si="1002"/>
        <v>28.333333333333332</v>
      </c>
      <c r="V378" s="21">
        <f t="shared" si="1002"/>
        <v>19.566233311081461</v>
      </c>
      <c r="W378" s="21">
        <f t="shared" si="1002"/>
        <v>21.3</v>
      </c>
      <c r="X378" s="21">
        <f t="shared" si="1002"/>
        <v>1200</v>
      </c>
      <c r="Y378" s="21">
        <f t="shared" si="1002"/>
        <v>13.799999999999999</v>
      </c>
      <c r="Z378" s="21">
        <f t="shared" si="1002"/>
        <v>14</v>
      </c>
      <c r="AA378" s="21">
        <f t="shared" si="1002"/>
        <v>0.9</v>
      </c>
      <c r="AB378" s="21">
        <f t="shared" si="1002"/>
        <v>13.299999999999999</v>
      </c>
      <c r="AC378" s="21">
        <f t="shared" si="1002"/>
        <v>14.333333333333334</v>
      </c>
      <c r="AD378" s="21">
        <f t="shared" si="1002"/>
        <v>1</v>
      </c>
      <c r="AE378" s="21">
        <f t="shared" si="1002"/>
        <v>13.5</v>
      </c>
      <c r="AF378" s="21">
        <f t="shared" si="1002"/>
        <v>17.666666666666668</v>
      </c>
      <c r="AG378" s="21">
        <f t="shared" si="1002"/>
        <v>0.8666666666666667</v>
      </c>
      <c r="AH378" s="21">
        <f t="shared" si="1002"/>
        <v>13.233333333333334</v>
      </c>
      <c r="AI378" s="21">
        <f t="shared" si="1002"/>
        <v>16</v>
      </c>
      <c r="AJ378" s="21">
        <f t="shared" si="1002"/>
        <v>0.83333333333333337</v>
      </c>
      <c r="AK378" s="21">
        <f t="shared" si="1002"/>
        <v>14.1</v>
      </c>
      <c r="AL378" s="21">
        <f t="shared" si="1002"/>
        <v>10.25</v>
      </c>
      <c r="AM378" s="21">
        <f t="shared" si="1002"/>
        <v>0.74999999999999989</v>
      </c>
      <c r="AN378" s="21">
        <f t="shared" si="1002"/>
        <v>9.7399999999999949</v>
      </c>
      <c r="AO378" s="21">
        <f t="shared" si="1002"/>
        <v>7.0750000000000002</v>
      </c>
      <c r="AP378" s="21">
        <f t="shared" si="1002"/>
        <v>4.2700000000000005</v>
      </c>
      <c r="AQ378" s="21">
        <f t="shared" si="1002"/>
        <v>4.6700000000000008</v>
      </c>
      <c r="AR378" s="21">
        <f t="shared" si="1002"/>
        <v>7.8733333333333322</v>
      </c>
      <c r="AS378" s="21">
        <f t="shared" si="1002"/>
        <v>4.8633333333333333</v>
      </c>
      <c r="AT378" s="21">
        <f t="shared" si="1002"/>
        <v>5.1133333333333333</v>
      </c>
      <c r="AU378" s="21">
        <f t="shared" si="1002"/>
        <v>4.9833333333333334</v>
      </c>
      <c r="AV378" s="21">
        <f t="shared" si="1002"/>
        <v>5.9162565638357281</v>
      </c>
      <c r="AW378" s="21">
        <f t="shared" si="1002"/>
        <v>8.67</v>
      </c>
      <c r="AX378" s="21">
        <f t="shared" si="1002"/>
        <v>5.6121770525544052</v>
      </c>
      <c r="AY378" s="21">
        <f t="shared" si="1002"/>
        <v>8.335585704831237</v>
      </c>
      <c r="AZ378" s="21">
        <f t="shared" si="1002"/>
        <v>10.14</v>
      </c>
      <c r="BA378" s="21">
        <f t="shared" si="1002"/>
        <v>11.633333333333333</v>
      </c>
      <c r="BB378" s="21" t="e">
        <f t="shared" si="1002"/>
        <v>#DIV/0!</v>
      </c>
      <c r="BC378" s="21" t="e">
        <f t="shared" si="1002"/>
        <v>#DIV/0!</v>
      </c>
      <c r="BD378" s="21" t="e">
        <f t="shared" si="1002"/>
        <v>#DIV/0!</v>
      </c>
      <c r="BE378" s="21">
        <f t="shared" si="1002"/>
        <v>7.0260613880476415</v>
      </c>
      <c r="BF378" s="21">
        <f t="shared" si="1002"/>
        <v>7.5013503278633484</v>
      </c>
      <c r="BG378" s="21">
        <f t="shared" si="1002"/>
        <v>12.246111111111111</v>
      </c>
      <c r="BH378" s="21">
        <f t="shared" si="1002"/>
        <v>5.3996862324940373</v>
      </c>
      <c r="BI378" s="21">
        <f t="shared" si="1002"/>
        <v>7.8633333333333342</v>
      </c>
      <c r="BJ378" s="21">
        <f t="shared" si="1002"/>
        <v>5.2912903225808385</v>
      </c>
      <c r="BK378" s="21">
        <f t="shared" si="1002"/>
        <v>9.1733333333333338</v>
      </c>
      <c r="BL378" s="21">
        <f t="shared" si="1002"/>
        <v>8.9971157250925486</v>
      </c>
      <c r="BM378" s="21">
        <f t="shared" si="1002"/>
        <v>10.15</v>
      </c>
      <c r="BN378" s="21">
        <f t="shared" si="1002"/>
        <v>10.113333333333335</v>
      </c>
      <c r="BO378" s="21">
        <f t="shared" si="1002"/>
        <v>14.038401497546275</v>
      </c>
      <c r="BP378" s="21">
        <f t="shared" si="1002"/>
        <v>11.1919293036489</v>
      </c>
      <c r="BQ378" s="21">
        <f t="shared" si="1002"/>
        <v>11.94</v>
      </c>
      <c r="BR378" s="21">
        <f t="shared" si="1002"/>
        <v>12.263333333333334</v>
      </c>
      <c r="BS378" s="21">
        <f t="shared" si="1002"/>
        <v>11.83</v>
      </c>
      <c r="BT378" s="21">
        <f t="shared" ref="BT378:DN378" si="1003">AVERAGE(BT153,BT174,BT195)</f>
        <v>11.776666666666666</v>
      </c>
      <c r="BU378" s="21">
        <f t="shared" si="1003"/>
        <v>9.4866666666666664</v>
      </c>
      <c r="BV378" s="21">
        <f t="shared" si="1003"/>
        <v>10.788692391514857</v>
      </c>
      <c r="BW378" s="21">
        <f t="shared" si="1003"/>
        <v>9.7533333333333339</v>
      </c>
      <c r="BX378" s="21">
        <f t="shared" si="1003"/>
        <v>3.4166666666666665</v>
      </c>
      <c r="BY378" s="21">
        <f t="shared" si="1003"/>
        <v>0.86906663020690911</v>
      </c>
      <c r="BZ378" s="21">
        <f t="shared" si="1003"/>
        <v>0.69333333333333336</v>
      </c>
      <c r="CA378" s="21">
        <f t="shared" si="1003"/>
        <v>8.7000000000000011</v>
      </c>
      <c r="CB378" s="21">
        <f t="shared" si="1003"/>
        <v>8.9233333333333338</v>
      </c>
      <c r="CC378" s="21">
        <f t="shared" si="1003"/>
        <v>11.24</v>
      </c>
      <c r="CD378" s="21">
        <f t="shared" si="1003"/>
        <v>10.296666666666667</v>
      </c>
      <c r="CE378" s="21">
        <f t="shared" si="1003"/>
        <v>10.344086021505376</v>
      </c>
      <c r="CF378" s="21">
        <f t="shared" si="1003"/>
        <v>0.59575928512644127</v>
      </c>
      <c r="CG378" s="21" t="e">
        <f t="shared" si="1003"/>
        <v>#DIV/0!</v>
      </c>
      <c r="CH378" s="21">
        <f t="shared" si="1003"/>
        <v>55</v>
      </c>
      <c r="CI378" s="21" t="e">
        <f t="shared" si="1003"/>
        <v>#DIV/0!</v>
      </c>
      <c r="CJ378" s="21">
        <f t="shared" si="1003"/>
        <v>3.706666666666667</v>
      </c>
      <c r="CK378" s="21">
        <f t="shared" si="1003"/>
        <v>7.6744468313641114</v>
      </c>
      <c r="CL378" s="21">
        <f t="shared" si="1003"/>
        <v>1.3535929980274084</v>
      </c>
      <c r="CM378" s="21">
        <f t="shared" si="1003"/>
        <v>16.052916666666665</v>
      </c>
      <c r="CN378" s="21">
        <f t="shared" si="1003"/>
        <v>27.790000000000003</v>
      </c>
      <c r="CO378" s="21">
        <f t="shared" si="1003"/>
        <v>7.0236729622266401</v>
      </c>
      <c r="CP378" s="21">
        <f t="shared" si="1003"/>
        <v>5.9601647105949196</v>
      </c>
      <c r="CQ378" s="21">
        <f t="shared" si="1003"/>
        <v>3.8793366492768899</v>
      </c>
      <c r="CR378" s="21">
        <f t="shared" si="1003"/>
        <v>1.4831496062992136</v>
      </c>
      <c r="CS378" s="21">
        <f t="shared" si="1003"/>
        <v>0.37666666666666665</v>
      </c>
      <c r="CT378" s="21">
        <f t="shared" si="1003"/>
        <v>0.39333333333333331</v>
      </c>
      <c r="CU378" s="21">
        <f t="shared" si="1003"/>
        <v>0.91003546716154238</v>
      </c>
      <c r="CV378" s="21">
        <f t="shared" si="1003"/>
        <v>0.3133333333333333</v>
      </c>
      <c r="CW378" s="21">
        <f t="shared" si="1003"/>
        <v>0.63188172043010749</v>
      </c>
      <c r="CX378" s="21">
        <f t="shared" si="1003"/>
        <v>0.65729372937293729</v>
      </c>
      <c r="CY378" s="21">
        <f t="shared" si="1003"/>
        <v>0.82514642904335445</v>
      </c>
      <c r="CZ378" s="21">
        <f t="shared" si="1003"/>
        <v>1.4218636287721047</v>
      </c>
      <c r="DA378" s="21">
        <f t="shared" si="1003"/>
        <v>1.1500000000000001</v>
      </c>
      <c r="DB378" s="21">
        <f t="shared" si="1003"/>
        <v>21.110683889972535</v>
      </c>
      <c r="DC378" s="21">
        <f t="shared" si="1003"/>
        <v>1.5177678701750195</v>
      </c>
      <c r="DD378" s="21">
        <f t="shared" si="1003"/>
        <v>7.500771598795164</v>
      </c>
      <c r="DE378" s="21">
        <f t="shared" si="1003"/>
        <v>2.4828067617616245</v>
      </c>
      <c r="DF378" s="21">
        <f t="shared" si="1003"/>
        <v>13.414444427637378</v>
      </c>
      <c r="DG378" s="21">
        <f t="shared" si="1003"/>
        <v>7.1730005023661709</v>
      </c>
      <c r="DH378" s="21">
        <f t="shared" si="1003"/>
        <v>6.4434412934268464</v>
      </c>
      <c r="DI378" s="21">
        <f t="shared" si="1003"/>
        <v>31.516666666666662</v>
      </c>
      <c r="DJ378" s="21">
        <f t="shared" si="1003"/>
        <v>7</v>
      </c>
      <c r="DK378" s="21">
        <f t="shared" si="1003"/>
        <v>23.791347496045049</v>
      </c>
      <c r="DL378" s="21">
        <f t="shared" si="1003"/>
        <v>1.4990740493910357</v>
      </c>
      <c r="DM378" s="21">
        <f t="shared" si="1003"/>
        <v>10.661576053756873</v>
      </c>
      <c r="DN378" s="21">
        <f t="shared" si="1003"/>
        <v>57.483222308481025</v>
      </c>
    </row>
    <row r="379" spans="1:118">
      <c r="C379">
        <f t="shared" ref="C379:D379" si="1004">C335</f>
        <v>78.5</v>
      </c>
      <c r="D379" s="20">
        <f t="shared" si="1004"/>
        <v>2.8849999999999998</v>
      </c>
      <c r="E379" s="42">
        <v>2007</v>
      </c>
      <c r="F379" s="21">
        <f t="shared" si="953"/>
        <v>95.519124876726764</v>
      </c>
      <c r="G379" s="21">
        <f t="shared" si="953"/>
        <v>83.297022512708779</v>
      </c>
      <c r="H379" s="21">
        <f t="shared" ref="H379:BS379" si="1005">AVERAGE(H154,H175,H196)</f>
        <v>2.8546666666666667</v>
      </c>
      <c r="I379" s="21">
        <f t="shared" si="1005"/>
        <v>19.510000000000002</v>
      </c>
      <c r="J379" s="21">
        <f t="shared" si="1005"/>
        <v>16.833333333333332</v>
      </c>
      <c r="K379" s="21">
        <f t="shared" si="1005"/>
        <v>20.666666666666668</v>
      </c>
      <c r="L379" s="21">
        <f t="shared" si="1005"/>
        <v>20.186666666666667</v>
      </c>
      <c r="M379" s="21">
        <f t="shared" si="1005"/>
        <v>17.173831775700936</v>
      </c>
      <c r="N379" s="21">
        <f t="shared" si="1005"/>
        <v>41.710280373831772</v>
      </c>
      <c r="O379" s="21">
        <f t="shared" si="1005"/>
        <v>22.876666666666665</v>
      </c>
      <c r="P379" s="21">
        <f t="shared" si="1005"/>
        <v>15.733333333333334</v>
      </c>
      <c r="Q379" s="21">
        <f t="shared" si="1005"/>
        <v>79.333333333333329</v>
      </c>
      <c r="R379" s="21">
        <f t="shared" si="1005"/>
        <v>25.833220729174485</v>
      </c>
      <c r="S379" s="21">
        <f t="shared" si="1005"/>
        <v>21.883333333333329</v>
      </c>
      <c r="T379" s="21">
        <f t="shared" si="1005"/>
        <v>16.717901234567901</v>
      </c>
      <c r="U379" s="21">
        <f t="shared" si="1005"/>
        <v>31.913580246913579</v>
      </c>
      <c r="V379" s="21">
        <f t="shared" si="1005"/>
        <v>19.566233311081469</v>
      </c>
      <c r="W379" s="21">
        <f t="shared" si="1005"/>
        <v>19.8</v>
      </c>
      <c r="X379" s="21">
        <f t="shared" si="1005"/>
        <v>1400</v>
      </c>
      <c r="Y379" s="21">
        <f t="shared" si="1005"/>
        <v>14.966666666666667</v>
      </c>
      <c r="Z379" s="21">
        <f t="shared" si="1005"/>
        <v>16.333333333333332</v>
      </c>
      <c r="AA379" s="21">
        <f t="shared" si="1005"/>
        <v>1.3333333333333333</v>
      </c>
      <c r="AB379" s="21">
        <f t="shared" si="1005"/>
        <v>14.299999999999999</v>
      </c>
      <c r="AC379" s="21">
        <f t="shared" si="1005"/>
        <v>13</v>
      </c>
      <c r="AD379" s="21">
        <f t="shared" si="1005"/>
        <v>1.2333333333333334</v>
      </c>
      <c r="AE379" s="21">
        <f t="shared" si="1005"/>
        <v>13.5</v>
      </c>
      <c r="AF379" s="21">
        <f t="shared" si="1005"/>
        <v>15.666666666666666</v>
      </c>
      <c r="AG379" s="21">
        <f t="shared" si="1005"/>
        <v>1.1333333333333333</v>
      </c>
      <c r="AH379" s="21">
        <f t="shared" si="1005"/>
        <v>14.200000000000001</v>
      </c>
      <c r="AI379" s="21">
        <f t="shared" si="1005"/>
        <v>16</v>
      </c>
      <c r="AJ379" s="21">
        <f t="shared" si="1005"/>
        <v>1.1333333333333333</v>
      </c>
      <c r="AK379" s="21">
        <f t="shared" si="1005"/>
        <v>15.199999999999996</v>
      </c>
      <c r="AL379" s="21">
        <f t="shared" si="1005"/>
        <v>10.5</v>
      </c>
      <c r="AM379" s="21">
        <f t="shared" si="1005"/>
        <v>0.9</v>
      </c>
      <c r="AN379" s="21">
        <f t="shared" si="1005"/>
        <v>10.829999999999998</v>
      </c>
      <c r="AO379" s="21">
        <f t="shared" si="1005"/>
        <v>6.1500000000000012</v>
      </c>
      <c r="AP379" s="21">
        <f t="shared" si="1005"/>
        <v>4.376666666666666</v>
      </c>
      <c r="AQ379" s="21">
        <f t="shared" si="1005"/>
        <v>4.71</v>
      </c>
      <c r="AR379" s="21">
        <f t="shared" si="1005"/>
        <v>9.4266666666666676</v>
      </c>
      <c r="AS379" s="21">
        <f t="shared" si="1005"/>
        <v>4.84</v>
      </c>
      <c r="AT379" s="21">
        <f t="shared" si="1005"/>
        <v>6.3710266159695825</v>
      </c>
      <c r="AU379" s="21">
        <f t="shared" si="1005"/>
        <v>4.9233333333333329</v>
      </c>
      <c r="AV379" s="21">
        <f t="shared" si="1005"/>
        <v>7.1808916008133039</v>
      </c>
      <c r="AW379" s="21">
        <f t="shared" si="1005"/>
        <v>9.0516666666666659</v>
      </c>
      <c r="AX379" s="21">
        <f t="shared" si="1005"/>
        <v>5.6121770525544115</v>
      </c>
      <c r="AY379" s="21">
        <f t="shared" si="1005"/>
        <v>9.0830344142951684</v>
      </c>
      <c r="AZ379" s="21">
        <f t="shared" si="1005"/>
        <v>10.72304347826087</v>
      </c>
      <c r="BA379" s="21">
        <f t="shared" si="1005"/>
        <v>14.669473684210525</v>
      </c>
      <c r="BB379" s="21" t="e">
        <f t="shared" si="1005"/>
        <v>#DIV/0!</v>
      </c>
      <c r="BC379" s="21" t="e">
        <f t="shared" si="1005"/>
        <v>#DIV/0!</v>
      </c>
      <c r="BD379" s="21" t="e">
        <f t="shared" si="1005"/>
        <v>#DIV/0!</v>
      </c>
      <c r="BE379" s="21">
        <f t="shared" si="1005"/>
        <v>7.8207746540592664</v>
      </c>
      <c r="BF379" s="21">
        <f t="shared" si="1005"/>
        <v>7.8909002185755659</v>
      </c>
      <c r="BG379" s="21">
        <f t="shared" si="1005"/>
        <v>12.387407407407403</v>
      </c>
      <c r="BH379" s="21">
        <f t="shared" si="1005"/>
        <v>5.3996862324940338</v>
      </c>
      <c r="BI379" s="21">
        <f t="shared" si="1005"/>
        <v>7.793333333333333</v>
      </c>
      <c r="BJ379" s="21">
        <f t="shared" si="1005"/>
        <v>5.2912903225808421</v>
      </c>
      <c r="BK379" s="21">
        <f t="shared" si="1005"/>
        <v>10.11</v>
      </c>
      <c r="BL379" s="21">
        <f t="shared" si="1005"/>
        <v>9.5965717044905858</v>
      </c>
      <c r="BM379" s="21">
        <f t="shared" si="1005"/>
        <v>10.26</v>
      </c>
      <c r="BN379" s="21">
        <f t="shared" si="1005"/>
        <v>9.7700000000000014</v>
      </c>
      <c r="BO379" s="21">
        <f t="shared" si="1005"/>
        <v>14.097035539516844</v>
      </c>
      <c r="BP379" s="21">
        <f t="shared" si="1005"/>
        <v>10.886666666666665</v>
      </c>
      <c r="BQ379" s="21">
        <f t="shared" si="1005"/>
        <v>12.316666666666668</v>
      </c>
      <c r="BR379" s="21">
        <f t="shared" si="1005"/>
        <v>13.666666666666666</v>
      </c>
      <c r="BS379" s="21">
        <f t="shared" si="1005"/>
        <v>12.44</v>
      </c>
      <c r="BT379" s="21">
        <f t="shared" ref="BT379:DN379" si="1006">AVERAGE(BT154,BT175,BT196)</f>
        <v>11.953333333333333</v>
      </c>
      <c r="BU379" s="21">
        <f t="shared" si="1006"/>
        <v>10.686666666666667</v>
      </c>
      <c r="BV379" s="21">
        <f t="shared" si="1006"/>
        <v>10.861891432299364</v>
      </c>
      <c r="BW379" s="21">
        <f t="shared" si="1006"/>
        <v>10.293333333333335</v>
      </c>
      <c r="BX379" s="21">
        <f t="shared" si="1006"/>
        <v>3.76</v>
      </c>
      <c r="BY379" s="21">
        <f t="shared" si="1006"/>
        <v>0.73098304621274257</v>
      </c>
      <c r="BZ379" s="21">
        <f t="shared" si="1006"/>
        <v>0.89666666666666683</v>
      </c>
      <c r="CA379" s="21">
        <f t="shared" si="1006"/>
        <v>9.74</v>
      </c>
      <c r="CB379" s="21">
        <f t="shared" si="1006"/>
        <v>11.173333333333332</v>
      </c>
      <c r="CC379" s="21">
        <f t="shared" si="1006"/>
        <v>10.572083333333333</v>
      </c>
      <c r="CD379" s="21">
        <f t="shared" si="1006"/>
        <v>11.913333333333334</v>
      </c>
      <c r="CE379" s="21">
        <f t="shared" si="1006"/>
        <v>10.122688172043011</v>
      </c>
      <c r="CF379" s="21">
        <f t="shared" si="1006"/>
        <v>0.70867951830596487</v>
      </c>
      <c r="CG379" s="21" t="e">
        <f t="shared" si="1006"/>
        <v>#DIV/0!</v>
      </c>
      <c r="CH379" s="21">
        <f t="shared" si="1006"/>
        <v>56.25</v>
      </c>
      <c r="CI379" s="21" t="e">
        <f t="shared" si="1006"/>
        <v>#DIV/0!</v>
      </c>
      <c r="CJ379" s="21">
        <f t="shared" si="1006"/>
        <v>3.7166666666666668</v>
      </c>
      <c r="CK379" s="21">
        <f t="shared" si="1006"/>
        <v>7.9202792696025668</v>
      </c>
      <c r="CL379" s="21">
        <f t="shared" si="1006"/>
        <v>1.235781767460254</v>
      </c>
      <c r="CM379" s="21">
        <f t="shared" si="1006"/>
        <v>17.41333333333333</v>
      </c>
      <c r="CN379" s="21">
        <f t="shared" si="1006"/>
        <v>30.237031159566595</v>
      </c>
      <c r="CO379" s="21">
        <f t="shared" si="1006"/>
        <v>6.1141674950298217</v>
      </c>
      <c r="CP379" s="21">
        <f t="shared" si="1006"/>
        <v>6.2945735643589487</v>
      </c>
      <c r="CQ379" s="21">
        <f t="shared" si="1006"/>
        <v>4.1795024869576674</v>
      </c>
      <c r="CR379" s="21">
        <f t="shared" si="1006"/>
        <v>1.4831496062992138</v>
      </c>
      <c r="CS379" s="21">
        <f t="shared" si="1006"/>
        <v>0.50333333333333341</v>
      </c>
      <c r="CT379" s="21">
        <f t="shared" si="1006"/>
        <v>0.4695833333333333</v>
      </c>
      <c r="CU379" s="21">
        <f t="shared" si="1006"/>
        <v>0.91003541687378664</v>
      </c>
      <c r="CV379" s="21">
        <f t="shared" si="1006"/>
        <v>0.42</v>
      </c>
      <c r="CW379" s="21">
        <f t="shared" si="1006"/>
        <v>0.67898521505376352</v>
      </c>
      <c r="CX379" s="21">
        <f t="shared" si="1006"/>
        <v>0.65666666666666673</v>
      </c>
      <c r="CY379" s="21">
        <f t="shared" si="1006"/>
        <v>0.82262788033656598</v>
      </c>
      <c r="CZ379" s="21">
        <f t="shared" si="1006"/>
        <v>1.450745451508842</v>
      </c>
      <c r="DA379" s="21">
        <f t="shared" si="1006"/>
        <v>1.2</v>
      </c>
      <c r="DB379" s="21">
        <f t="shared" si="1006"/>
        <v>20.237317383862109</v>
      </c>
      <c r="DC379" s="21">
        <f t="shared" si="1006"/>
        <v>1.4815380226371031</v>
      </c>
      <c r="DD379" s="21">
        <f t="shared" si="1006"/>
        <v>7.1712166447726338</v>
      </c>
      <c r="DE379" s="21">
        <f t="shared" si="1006"/>
        <v>2.40353988143695</v>
      </c>
      <c r="DF379" s="21">
        <f t="shared" si="1006"/>
        <v>13.560049377487184</v>
      </c>
      <c r="DG379" s="21">
        <f t="shared" si="1006"/>
        <v>7.8672002009464661</v>
      </c>
      <c r="DH379" s="21">
        <f t="shared" si="1006"/>
        <v>6.3573765173707386</v>
      </c>
      <c r="DI379" s="21">
        <f t="shared" si="1006"/>
        <v>37.013333333333335</v>
      </c>
      <c r="DJ379" s="21">
        <f t="shared" si="1006"/>
        <v>6.7666666666666666</v>
      </c>
      <c r="DK379" s="21">
        <f t="shared" si="1006"/>
        <v>20.422051997890694</v>
      </c>
      <c r="DL379" s="21">
        <f t="shared" si="1006"/>
        <v>1.8188394930085525</v>
      </c>
      <c r="DM379" s="21">
        <f t="shared" si="1006"/>
        <v>9.7776970067196078</v>
      </c>
      <c r="DN379" s="21">
        <f t="shared" si="1006"/>
        <v>68.701679023299178</v>
      </c>
    </row>
    <row r="380" spans="1:118">
      <c r="C380">
        <f t="shared" ref="C380:D380" si="1007">C336</f>
        <v>85.6</v>
      </c>
      <c r="D380" s="20">
        <f t="shared" si="1007"/>
        <v>3.8029999999999999</v>
      </c>
      <c r="E380" s="67">
        <v>2008</v>
      </c>
      <c r="F380" s="21">
        <f t="shared" si="953"/>
        <v>98.434398955282248</v>
      </c>
      <c r="G380" s="21">
        <f t="shared" si="953"/>
        <v>90.813362381989847</v>
      </c>
      <c r="H380" s="21">
        <f t="shared" ref="H380:BS380" si="1008">AVERAGE(H155,H176,H197)</f>
        <v>4.3689999999999998</v>
      </c>
      <c r="I380" s="21">
        <f t="shared" si="1008"/>
        <v>22.806666666666668</v>
      </c>
      <c r="J380" s="21">
        <f t="shared" si="1008"/>
        <v>21.366666666666664</v>
      </c>
      <c r="K380" s="21">
        <f t="shared" si="1008"/>
        <v>21.666666666666668</v>
      </c>
      <c r="L380" s="21">
        <f t="shared" si="1008"/>
        <v>24.036666666666665</v>
      </c>
      <c r="M380" s="21">
        <f t="shared" si="1008"/>
        <v>19.015887850467291</v>
      </c>
      <c r="N380" s="21">
        <f t="shared" si="1008"/>
        <v>36.80685358255451</v>
      </c>
      <c r="O380" s="21">
        <f t="shared" si="1008"/>
        <v>25.633333333333336</v>
      </c>
      <c r="P380" s="21">
        <f t="shared" si="1008"/>
        <v>12.814285714285717</v>
      </c>
      <c r="Q380" s="21">
        <f t="shared" si="1008"/>
        <v>74.714285714285708</v>
      </c>
      <c r="R380" s="21">
        <f t="shared" si="1008"/>
        <v>25.523777351192706</v>
      </c>
      <c r="S380" s="21">
        <f t="shared" si="1008"/>
        <v>24.606666666666666</v>
      </c>
      <c r="T380" s="21">
        <f t="shared" si="1008"/>
        <v>18.909876543209879</v>
      </c>
      <c r="U380" s="21">
        <f t="shared" si="1008"/>
        <v>28.975308641975307</v>
      </c>
      <c r="V380" s="21">
        <f t="shared" si="1008"/>
        <v>19.566233311081476</v>
      </c>
      <c r="W380" s="21">
        <f t="shared" si="1008"/>
        <v>26.5</v>
      </c>
      <c r="X380" s="21">
        <f t="shared" si="1008"/>
        <v>1800</v>
      </c>
      <c r="Y380" s="21">
        <f t="shared" si="1008"/>
        <v>18.466666666666669</v>
      </c>
      <c r="Z380" s="21">
        <f t="shared" si="1008"/>
        <v>13</v>
      </c>
      <c r="AA380" s="21">
        <f t="shared" si="1008"/>
        <v>2.4333333333333336</v>
      </c>
      <c r="AB380" s="21">
        <f t="shared" si="1008"/>
        <v>18.533333333333335</v>
      </c>
      <c r="AC380" s="21">
        <f t="shared" si="1008"/>
        <v>14.61904761904762</v>
      </c>
      <c r="AD380" s="21">
        <f t="shared" si="1008"/>
        <v>1.7095238095238097</v>
      </c>
      <c r="AE380" s="21">
        <f t="shared" si="1008"/>
        <v>17.399999999999999</v>
      </c>
      <c r="AF380" s="21">
        <f t="shared" si="1008"/>
        <v>17.708333333333332</v>
      </c>
      <c r="AG380" s="21">
        <f t="shared" si="1008"/>
        <v>3.0541666666666667</v>
      </c>
      <c r="AH380" s="21">
        <f t="shared" si="1008"/>
        <v>18.8</v>
      </c>
      <c r="AI380" s="21">
        <f t="shared" si="1008"/>
        <v>20.625</v>
      </c>
      <c r="AJ380" s="21">
        <f t="shared" si="1008"/>
        <v>2.9666666666666668</v>
      </c>
      <c r="AK380" s="21">
        <f t="shared" si="1008"/>
        <v>16.3</v>
      </c>
      <c r="AL380" s="21">
        <f t="shared" si="1008"/>
        <v>10.75</v>
      </c>
      <c r="AM380" s="21">
        <f t="shared" si="1008"/>
        <v>1.0500000000000003</v>
      </c>
      <c r="AN380" s="21">
        <f t="shared" si="1008"/>
        <v>11.92</v>
      </c>
      <c r="AO380" s="21">
        <f t="shared" si="1008"/>
        <v>6.4099999999999993</v>
      </c>
      <c r="AP380" s="21">
        <f t="shared" si="1008"/>
        <v>5.13</v>
      </c>
      <c r="AQ380" s="21">
        <f t="shared" si="1008"/>
        <v>5.3</v>
      </c>
      <c r="AR380" s="21">
        <f t="shared" si="1008"/>
        <v>10.653333333333334</v>
      </c>
      <c r="AS380" s="21">
        <f t="shared" si="1008"/>
        <v>5.4266666666666667</v>
      </c>
      <c r="AT380" s="21">
        <f t="shared" si="1008"/>
        <v>7.4352598225602025</v>
      </c>
      <c r="AU380" s="21">
        <f t="shared" si="1008"/>
        <v>5.5900000000000007</v>
      </c>
      <c r="AV380" s="21">
        <f t="shared" si="1008"/>
        <v>8.2708762426706972</v>
      </c>
      <c r="AW380" s="21">
        <f t="shared" si="1008"/>
        <v>10.523333333333333</v>
      </c>
      <c r="AX380" s="21">
        <f t="shared" si="1008"/>
        <v>5.612177052554415</v>
      </c>
      <c r="AY380" s="21">
        <f t="shared" si="1008"/>
        <v>9.2786896095301081</v>
      </c>
      <c r="AZ380" s="21">
        <f t="shared" si="1008"/>
        <v>12.674347826086958</v>
      </c>
      <c r="BA380" s="21">
        <f t="shared" si="1008"/>
        <v>16.714824561403503</v>
      </c>
      <c r="BB380" s="21" t="e">
        <f t="shared" si="1008"/>
        <v>#DIV/0!</v>
      </c>
      <c r="BC380" s="21" t="e">
        <f t="shared" si="1008"/>
        <v>#DIV/0!</v>
      </c>
      <c r="BD380" s="21" t="e">
        <f t="shared" si="1008"/>
        <v>#DIV/0!</v>
      </c>
      <c r="BE380" s="21">
        <f t="shared" si="1008"/>
        <v>7.281649901159791</v>
      </c>
      <c r="BF380" s="21">
        <f t="shared" si="1008"/>
        <v>8.2804501092877825</v>
      </c>
      <c r="BG380" s="21">
        <f t="shared" si="1008"/>
        <v>12.528703703703703</v>
      </c>
      <c r="BH380" s="21">
        <f t="shared" si="1008"/>
        <v>5.3996862324940338</v>
      </c>
      <c r="BI380" s="21">
        <f t="shared" si="1008"/>
        <v>9.9933333333333323</v>
      </c>
      <c r="BJ380" s="21">
        <f t="shared" si="1008"/>
        <v>5.2912903225808448</v>
      </c>
      <c r="BK380" s="21">
        <f t="shared" si="1008"/>
        <v>12.053333333333333</v>
      </c>
      <c r="BL380" s="21">
        <f t="shared" si="1008"/>
        <v>11.765457910832128</v>
      </c>
      <c r="BM380" s="21">
        <f t="shared" si="1008"/>
        <v>12.323333333333332</v>
      </c>
      <c r="BN380" s="21">
        <f t="shared" si="1008"/>
        <v>12.936666666666667</v>
      </c>
      <c r="BO380" s="21">
        <f t="shared" si="1008"/>
        <v>15.051222890762681</v>
      </c>
      <c r="BP380" s="21">
        <f t="shared" si="1008"/>
        <v>10.886666666666668</v>
      </c>
      <c r="BQ380" s="21">
        <f t="shared" si="1008"/>
        <v>13.223333333333334</v>
      </c>
      <c r="BR380" s="21">
        <f t="shared" si="1008"/>
        <v>14.56</v>
      </c>
      <c r="BS380" s="21">
        <f t="shared" si="1008"/>
        <v>13.076666666666666</v>
      </c>
      <c r="BT380" s="21">
        <f t="shared" ref="BT380:DN380" si="1009">AVERAGE(BT155,BT176,BT197)</f>
        <v>14.296666666666667</v>
      </c>
      <c r="BU380" s="21">
        <f t="shared" si="1009"/>
        <v>10.87</v>
      </c>
      <c r="BV380" s="21">
        <f t="shared" si="1009"/>
        <v>11.027927621532909</v>
      </c>
      <c r="BW380" s="21">
        <f t="shared" si="1009"/>
        <v>11.520000000000001</v>
      </c>
      <c r="BX380" s="21">
        <f t="shared" si="1009"/>
        <v>3.7770833333333336</v>
      </c>
      <c r="BY380" s="21">
        <f t="shared" si="1009"/>
        <v>0.77879773949503228</v>
      </c>
      <c r="BZ380" s="21">
        <f t="shared" si="1009"/>
        <v>0.92</v>
      </c>
      <c r="CA380" s="21">
        <f t="shared" si="1009"/>
        <v>10.116666666666667</v>
      </c>
      <c r="CB380" s="21">
        <f t="shared" si="1009"/>
        <v>11.253333333333336</v>
      </c>
      <c r="CC380" s="21">
        <f t="shared" si="1009"/>
        <v>12.196666666666665</v>
      </c>
      <c r="CD380" s="21">
        <f t="shared" si="1009"/>
        <v>12.313333333333333</v>
      </c>
      <c r="CE380" s="21">
        <f t="shared" si="1009"/>
        <v>13.127419354838709</v>
      </c>
      <c r="CF380" s="21">
        <f t="shared" si="1009"/>
        <v>0.75367686132127754</v>
      </c>
      <c r="CG380" s="21" t="e">
        <f t="shared" si="1009"/>
        <v>#DIV/0!</v>
      </c>
      <c r="CH380" s="21">
        <f t="shared" si="1009"/>
        <v>58.330000000000005</v>
      </c>
      <c r="CI380" s="21" t="e">
        <f t="shared" si="1009"/>
        <v>#DIV/0!</v>
      </c>
      <c r="CJ380" s="21">
        <f t="shared" si="1009"/>
        <v>3.686666666666667</v>
      </c>
      <c r="CK380" s="21">
        <f t="shared" si="1009"/>
        <v>8.1661117078410257</v>
      </c>
      <c r="CL380" s="21">
        <f t="shared" si="1009"/>
        <v>1.5726611416546223</v>
      </c>
      <c r="CM380" s="21">
        <f t="shared" si="1009"/>
        <v>17.77</v>
      </c>
      <c r="CN380" s="21">
        <f t="shared" si="1009"/>
        <v>32.285492187017802</v>
      </c>
      <c r="CO380" s="21">
        <f t="shared" si="1009"/>
        <v>6.9696669980119283</v>
      </c>
      <c r="CP380" s="21">
        <f t="shared" si="1009"/>
        <v>6.8608427646614034</v>
      </c>
      <c r="CQ380" s="21">
        <f t="shared" si="1009"/>
        <v>4.4796683246384452</v>
      </c>
      <c r="CR380" s="21">
        <f t="shared" si="1009"/>
        <v>1.4831496062992144</v>
      </c>
      <c r="CS380" s="21">
        <f t="shared" si="1009"/>
        <v>0.42666666666666658</v>
      </c>
      <c r="CT380" s="21">
        <f t="shared" si="1009"/>
        <v>0.39333333333333331</v>
      </c>
      <c r="CU380" s="21">
        <f t="shared" si="1009"/>
        <v>0.91003538885330937</v>
      </c>
      <c r="CV380" s="21">
        <f t="shared" si="1009"/>
        <v>0.38000000000000006</v>
      </c>
      <c r="CW380" s="21">
        <f t="shared" si="1009"/>
        <v>0.69000000000000006</v>
      </c>
      <c r="CX380" s="21">
        <f t="shared" si="1009"/>
        <v>0.73999999999999988</v>
      </c>
      <c r="CY380" s="21">
        <f t="shared" si="1009"/>
        <v>0.80905115213462642</v>
      </c>
      <c r="CZ380" s="21">
        <f t="shared" si="1009"/>
        <v>1.4507454515088429</v>
      </c>
      <c r="DA380" s="21">
        <f t="shared" si="1009"/>
        <v>1.3666666666666665</v>
      </c>
      <c r="DB380" s="21">
        <f t="shared" si="1009"/>
        <v>20.094926953544846</v>
      </c>
      <c r="DC380" s="21">
        <f t="shared" si="1009"/>
        <v>1.492615209054841</v>
      </c>
      <c r="DD380" s="21">
        <f t="shared" si="1009"/>
        <v>6.6484866579090536</v>
      </c>
      <c r="DE380" s="21">
        <f t="shared" si="1009"/>
        <v>2.5095828232677002</v>
      </c>
      <c r="DF380" s="21">
        <f t="shared" si="1009"/>
        <v>11.845728393567768</v>
      </c>
      <c r="DG380" s="21">
        <f t="shared" si="1009"/>
        <v>7.8672002009464634</v>
      </c>
      <c r="DH380" s="21">
        <f t="shared" si="1009"/>
        <v>6.3573765173707359</v>
      </c>
      <c r="DI380" s="21">
        <f t="shared" si="1009"/>
        <v>30.613333333333333</v>
      </c>
      <c r="DJ380" s="21">
        <f t="shared" si="1009"/>
        <v>6.3999999999999995</v>
      </c>
      <c r="DK380" s="21">
        <f t="shared" si="1009"/>
        <v>17.052756499736336</v>
      </c>
      <c r="DL380" s="21">
        <f t="shared" si="1009"/>
        <v>2.1386049366260691</v>
      </c>
      <c r="DM380" s="21">
        <f t="shared" si="1009"/>
        <v>13.11</v>
      </c>
      <c r="DN380" s="21">
        <f t="shared" si="1009"/>
        <v>71.140209877912397</v>
      </c>
    </row>
    <row r="381" spans="1:118">
      <c r="C381">
        <f t="shared" ref="C381:D381" si="1010">C337</f>
        <v>91.2</v>
      </c>
      <c r="D381" s="20">
        <f t="shared" si="1010"/>
        <v>2.4670000000000001</v>
      </c>
      <c r="E381" s="67">
        <v>2009</v>
      </c>
      <c r="F381" s="21">
        <f t="shared" si="953"/>
        <v>98.372916036466748</v>
      </c>
      <c r="G381" s="21">
        <f t="shared" si="953"/>
        <v>96.804647785039933</v>
      </c>
      <c r="H381" s="21">
        <f t="shared" ref="H381:BS381" si="1011">AVERAGE(H156,H177,H198)</f>
        <v>2.4626666666666668</v>
      </c>
      <c r="I381" s="21">
        <f t="shared" si="1011"/>
        <v>22.213333333333335</v>
      </c>
      <c r="J381" s="21">
        <f t="shared" si="1011"/>
        <v>20.900000000000002</v>
      </c>
      <c r="K381" s="21">
        <f t="shared" si="1011"/>
        <v>21.333333333333332</v>
      </c>
      <c r="L381" s="21">
        <f t="shared" si="1011"/>
        <v>23.66</v>
      </c>
      <c r="M381" s="21">
        <f t="shared" si="1011"/>
        <v>20.857943925233645</v>
      </c>
      <c r="N381" s="21">
        <f t="shared" si="1011"/>
        <v>31.903426791277255</v>
      </c>
      <c r="O381" s="21">
        <f t="shared" si="1011"/>
        <v>25.569999999999997</v>
      </c>
      <c r="P381" s="21">
        <f t="shared" si="1011"/>
        <v>13.066666666666668</v>
      </c>
      <c r="Q381" s="21">
        <f t="shared" si="1011"/>
        <v>90.666666666666671</v>
      </c>
      <c r="R381" s="21">
        <f t="shared" si="1011"/>
        <v>29</v>
      </c>
      <c r="S381" s="21">
        <f t="shared" si="1011"/>
        <v>24.45333333333333</v>
      </c>
      <c r="T381" s="21">
        <f t="shared" si="1011"/>
        <v>18.866666666666667</v>
      </c>
      <c r="U381" s="21">
        <f t="shared" si="1011"/>
        <v>32</v>
      </c>
      <c r="V381" s="21">
        <f t="shared" si="1011"/>
        <v>19.566233311081476</v>
      </c>
      <c r="W381" s="21">
        <f t="shared" si="1011"/>
        <v>27.400000000000002</v>
      </c>
      <c r="X381" s="21">
        <f t="shared" si="1011"/>
        <v>1900</v>
      </c>
      <c r="Y381" s="21">
        <f t="shared" si="1011"/>
        <v>17.933333333333334</v>
      </c>
      <c r="Z381" s="21">
        <f t="shared" si="1011"/>
        <v>17</v>
      </c>
      <c r="AA381" s="21">
        <f t="shared" si="1011"/>
        <v>1.8333333333333333</v>
      </c>
      <c r="AB381" s="21">
        <f t="shared" si="1011"/>
        <v>18.8</v>
      </c>
      <c r="AC381" s="21">
        <f t="shared" si="1011"/>
        <v>15.666666666666666</v>
      </c>
      <c r="AD381" s="21">
        <f t="shared" si="1011"/>
        <v>1.5999999999999999</v>
      </c>
      <c r="AE381" s="21">
        <f t="shared" si="1011"/>
        <v>14.533333333333333</v>
      </c>
      <c r="AF381" s="21">
        <f t="shared" si="1011"/>
        <v>15</v>
      </c>
      <c r="AG381" s="21">
        <f t="shared" si="1011"/>
        <v>2.6</v>
      </c>
      <c r="AH381" s="21">
        <f t="shared" si="1011"/>
        <v>16.599999999999998</v>
      </c>
      <c r="AI381" s="21">
        <f t="shared" si="1011"/>
        <v>20</v>
      </c>
      <c r="AJ381" s="21">
        <f t="shared" si="1011"/>
        <v>2.5</v>
      </c>
      <c r="AK381" s="21">
        <f t="shared" si="1011"/>
        <v>16.3</v>
      </c>
      <c r="AL381" s="21">
        <f t="shared" si="1011"/>
        <v>11</v>
      </c>
      <c r="AM381" s="21">
        <f t="shared" si="1011"/>
        <v>1.2</v>
      </c>
      <c r="AN381" s="21">
        <f t="shared" si="1011"/>
        <v>13</v>
      </c>
      <c r="AO381" s="21">
        <f t="shared" si="1011"/>
        <v>6.669999999999999</v>
      </c>
      <c r="AP381" s="21">
        <f t="shared" si="1011"/>
        <v>4.8533333333333326</v>
      </c>
      <c r="AQ381" s="21">
        <f t="shared" si="1011"/>
        <v>5.2366666666666664</v>
      </c>
      <c r="AR381" s="21">
        <f t="shared" si="1011"/>
        <v>10.906666666666666</v>
      </c>
      <c r="AS381" s="21">
        <f t="shared" si="1011"/>
        <v>5.3466666666666667</v>
      </c>
      <c r="AT381" s="21">
        <f t="shared" si="1011"/>
        <v>9.0110519645120419</v>
      </c>
      <c r="AU381" s="21">
        <f t="shared" si="1011"/>
        <v>5.46</v>
      </c>
      <c r="AV381" s="21">
        <f t="shared" si="1011"/>
        <v>8.8221752485341387</v>
      </c>
      <c r="AW381" s="21">
        <f t="shared" si="1011"/>
        <v>9.9566666666666652</v>
      </c>
      <c r="AX381" s="21">
        <f t="shared" si="1011"/>
        <v>5.612177052554415</v>
      </c>
      <c r="AY381" s="21">
        <f t="shared" si="1011"/>
        <v>9.4743448047650531</v>
      </c>
      <c r="AZ381" s="21">
        <f t="shared" si="1011"/>
        <v>10.837173913043477</v>
      </c>
      <c r="BA381" s="21">
        <f t="shared" si="1011"/>
        <v>14.957412280701751</v>
      </c>
      <c r="BB381" s="21" t="e">
        <f t="shared" si="1011"/>
        <v>#DIV/0!</v>
      </c>
      <c r="BC381" s="21" t="e">
        <f t="shared" si="1011"/>
        <v>#DIV/0!</v>
      </c>
      <c r="BD381" s="21" t="e">
        <f t="shared" si="1011"/>
        <v>#DIV/0!</v>
      </c>
      <c r="BE381" s="21">
        <f t="shared" si="1011"/>
        <v>6.669999999999999</v>
      </c>
      <c r="BF381" s="21">
        <f t="shared" si="1011"/>
        <v>8.67</v>
      </c>
      <c r="BG381" s="21">
        <f t="shared" si="1011"/>
        <v>12.67</v>
      </c>
      <c r="BH381" s="21">
        <f t="shared" si="1011"/>
        <v>5.3996862324940338</v>
      </c>
      <c r="BI381" s="21">
        <f t="shared" si="1011"/>
        <v>9.4366666666666656</v>
      </c>
      <c r="BJ381" s="21">
        <f t="shared" si="1011"/>
        <v>5.2912903225808456</v>
      </c>
      <c r="BK381" s="21">
        <f t="shared" si="1011"/>
        <v>11.846666666666666</v>
      </c>
      <c r="BL381" s="21">
        <f t="shared" si="1011"/>
        <v>12.137091582166425</v>
      </c>
      <c r="BM381" s="21">
        <f t="shared" si="1011"/>
        <v>12.156666666666666</v>
      </c>
      <c r="BN381" s="21">
        <f t="shared" si="1011"/>
        <v>12.106666666666667</v>
      </c>
      <c r="BO381" s="21">
        <f t="shared" si="1011"/>
        <v>14.582244578152535</v>
      </c>
      <c r="BP381" s="21">
        <f t="shared" si="1011"/>
        <v>10.886666666666668</v>
      </c>
      <c r="BQ381" s="21">
        <f t="shared" si="1011"/>
        <v>13.313333333333333</v>
      </c>
      <c r="BR381" s="21">
        <f t="shared" si="1011"/>
        <v>14.143333333333333</v>
      </c>
      <c r="BS381" s="21">
        <f t="shared" si="1011"/>
        <v>13.853333333333333</v>
      </c>
      <c r="BT381" s="21">
        <f t="shared" ref="BT381:DN381" si="1012">AVERAGE(BT156,BT177,BT198)</f>
        <v>13.54</v>
      </c>
      <c r="BU381" s="21">
        <f t="shared" si="1012"/>
        <v>11.483333333333334</v>
      </c>
      <c r="BV381" s="21">
        <f t="shared" si="1012"/>
        <v>11.193963810766455</v>
      </c>
      <c r="BW381" s="21">
        <f t="shared" si="1012"/>
        <v>11.329999999999998</v>
      </c>
      <c r="BX381" s="21">
        <f t="shared" si="1012"/>
        <v>3.3866666666666667</v>
      </c>
      <c r="BY381" s="21">
        <f t="shared" si="1012"/>
        <v>0.81939886974751619</v>
      </c>
      <c r="BZ381" s="21">
        <f t="shared" si="1012"/>
        <v>0.79999999999999993</v>
      </c>
      <c r="CA381" s="21">
        <f t="shared" si="1012"/>
        <v>10.736666666666665</v>
      </c>
      <c r="CB381" s="21">
        <f t="shared" si="1012"/>
        <v>11.216666666666669</v>
      </c>
      <c r="CC381" s="21">
        <f t="shared" si="1012"/>
        <v>11.5</v>
      </c>
      <c r="CD381" s="21">
        <f t="shared" si="1012"/>
        <v>12.473333333333334</v>
      </c>
      <c r="CE381" s="21">
        <f t="shared" si="1012"/>
        <v>10.776666666666666</v>
      </c>
      <c r="CF381" s="21">
        <f t="shared" si="1012"/>
        <v>0.91073537226425538</v>
      </c>
      <c r="CG381" s="21" t="e">
        <f t="shared" si="1012"/>
        <v>#DIV/0!</v>
      </c>
      <c r="CH381" s="21">
        <f t="shared" si="1012"/>
        <v>58.165242945822854</v>
      </c>
      <c r="CI381" s="21" t="e">
        <f t="shared" si="1012"/>
        <v>#DIV/0!</v>
      </c>
      <c r="CJ381" s="21">
        <f t="shared" si="1012"/>
        <v>4.43</v>
      </c>
      <c r="CK381" s="21">
        <f t="shared" si="1012"/>
        <v>8.1661117078410257</v>
      </c>
      <c r="CL381" s="21">
        <f t="shared" si="1012"/>
        <v>1.7185322283309243</v>
      </c>
      <c r="CM381" s="21">
        <f t="shared" si="1012"/>
        <v>18.278000000000002</v>
      </c>
      <c r="CN381" s="21">
        <f t="shared" si="1012"/>
        <v>34.524333997017074</v>
      </c>
      <c r="CO381" s="21">
        <f t="shared" si="1012"/>
        <v>6.9696669980119283</v>
      </c>
      <c r="CP381" s="21">
        <f t="shared" si="1012"/>
        <v>6.7121685529322805</v>
      </c>
      <c r="CQ381" s="21">
        <f t="shared" si="1012"/>
        <v>4.7798341623192231</v>
      </c>
      <c r="CR381" s="21">
        <f t="shared" si="1012"/>
        <v>1.4831496062992144</v>
      </c>
      <c r="CS381" s="21">
        <f t="shared" si="1012"/>
        <v>0.40933333333333333</v>
      </c>
      <c r="CT381" s="21">
        <f t="shared" si="1012"/>
        <v>0.37333333333333335</v>
      </c>
      <c r="CU381" s="21">
        <f t="shared" si="1012"/>
        <v>0.91003538324963296</v>
      </c>
      <c r="CV381" s="21">
        <f t="shared" si="1012"/>
        <v>0.35000000000000003</v>
      </c>
      <c r="CW381" s="21">
        <f t="shared" si="1012"/>
        <v>0.61799999999999999</v>
      </c>
      <c r="CX381" s="21">
        <f t="shared" si="1012"/>
        <v>0.69499999999999995</v>
      </c>
      <c r="CY381" s="21">
        <f t="shared" si="1012"/>
        <v>0.80905115213462653</v>
      </c>
      <c r="CZ381" s="21">
        <f t="shared" si="1012"/>
        <v>1.4507454515088432</v>
      </c>
      <c r="DA381" s="21">
        <f t="shared" si="1012"/>
        <v>1.3966666666666665</v>
      </c>
      <c r="DB381" s="21">
        <f t="shared" si="1012"/>
        <v>20.094926953544842</v>
      </c>
      <c r="DC381" s="21">
        <f t="shared" si="1012"/>
        <v>1.492615209054841</v>
      </c>
      <c r="DD381" s="21">
        <f t="shared" si="1012"/>
        <v>6.6484866579090562</v>
      </c>
      <c r="DE381" s="21">
        <f t="shared" si="1012"/>
        <v>2.2400000000000002</v>
      </c>
      <c r="DF381" s="21">
        <f t="shared" si="1012"/>
        <v>11.4</v>
      </c>
      <c r="DG381" s="21">
        <f t="shared" si="1012"/>
        <v>7.8672002009464608</v>
      </c>
      <c r="DH381" s="21">
        <f t="shared" si="1012"/>
        <v>6.3573765173707351</v>
      </c>
      <c r="DI381" s="21">
        <f t="shared" si="1012"/>
        <v>33.979999999999997</v>
      </c>
      <c r="DJ381" s="21">
        <f t="shared" si="1012"/>
        <v>6.5999999999999988</v>
      </c>
      <c r="DK381" s="21">
        <f t="shared" si="1012"/>
        <v>32</v>
      </c>
      <c r="DL381" s="21">
        <f t="shared" si="1012"/>
        <v>1.55</v>
      </c>
      <c r="DM381" s="21">
        <f t="shared" si="1012"/>
        <v>12.89</v>
      </c>
      <c r="DN381" s="21">
        <f t="shared" si="1012"/>
        <v>91.67</v>
      </c>
    </row>
    <row r="382" spans="1:118">
      <c r="C382">
        <f t="shared" ref="C382:D382" si="1013">C338</f>
        <v>108.1</v>
      </c>
      <c r="D382" s="20">
        <f t="shared" si="1013"/>
        <v>3.9220000000000002</v>
      </c>
      <c r="E382" s="67">
        <v>2013</v>
      </c>
      <c r="F382" s="21">
        <f t="shared" si="953"/>
        <v>105.38268482732154</v>
      </c>
      <c r="G382" s="21">
        <f t="shared" si="953"/>
        <v>114.54248366013071</v>
      </c>
      <c r="H382" s="21">
        <f t="shared" ref="H382:BS382" si="1014">AVERAGE(H157,H178,H199)</f>
        <v>3.9103368333333335</v>
      </c>
      <c r="I382" s="21">
        <f t="shared" si="1014"/>
        <v>25.77</v>
      </c>
      <c r="J382" s="21">
        <f t="shared" si="1014"/>
        <v>22.366666666666664</v>
      </c>
      <c r="K382" s="21">
        <f t="shared" si="1014"/>
        <v>27.666666666666668</v>
      </c>
      <c r="L382" s="21">
        <f t="shared" si="1014"/>
        <v>26.193333333333332</v>
      </c>
      <c r="M382" s="21">
        <f t="shared" si="1014"/>
        <v>22.7</v>
      </c>
      <c r="N382" s="21">
        <f t="shared" si="1014"/>
        <v>47</v>
      </c>
      <c r="O382" s="21">
        <f t="shared" si="1014"/>
        <v>29.143333333333334</v>
      </c>
      <c r="P382" s="21">
        <f t="shared" si="1014"/>
        <v>19.933333333333334</v>
      </c>
      <c r="Q382" s="21">
        <f t="shared" si="1014"/>
        <v>97</v>
      </c>
      <c r="R382" s="21">
        <f t="shared" si="1014"/>
        <v>35.833333333333336</v>
      </c>
      <c r="S382" s="21">
        <f t="shared" si="1014"/>
        <v>27.58</v>
      </c>
      <c r="T382" s="21">
        <f t="shared" si="1014"/>
        <v>34.75</v>
      </c>
      <c r="U382" s="21">
        <f t="shared" si="1014"/>
        <v>34.5</v>
      </c>
      <c r="V382" s="21">
        <f t="shared" si="1014"/>
        <v>30.692000000000007</v>
      </c>
      <c r="W382" s="21">
        <f t="shared" si="1014"/>
        <v>24.566666666666659</v>
      </c>
      <c r="X382" s="21">
        <f t="shared" si="1014"/>
        <v>1700</v>
      </c>
      <c r="Y382" s="21">
        <f t="shared" si="1014"/>
        <v>18.466666666666665</v>
      </c>
      <c r="Z382" s="21">
        <f t="shared" si="1014"/>
        <v>18.333333333333332</v>
      </c>
      <c r="AA382" s="21">
        <f t="shared" si="1014"/>
        <v>1.55</v>
      </c>
      <c r="AB382" s="21">
        <f t="shared" si="1014"/>
        <v>19.933333333333334</v>
      </c>
      <c r="AC382" s="21">
        <f t="shared" si="1014"/>
        <v>19.333333333333332</v>
      </c>
      <c r="AD382" s="21">
        <f t="shared" si="1014"/>
        <v>1.7000000000000002</v>
      </c>
      <c r="AE382" s="21">
        <f t="shared" si="1014"/>
        <v>18.3</v>
      </c>
      <c r="AF382" s="21">
        <f t="shared" si="1014"/>
        <v>18</v>
      </c>
      <c r="AG382" s="21">
        <f t="shared" si="1014"/>
        <v>1.7</v>
      </c>
      <c r="AH382" s="21">
        <f t="shared" si="1014"/>
        <v>18.066666666666666</v>
      </c>
      <c r="AI382" s="21">
        <f t="shared" si="1014"/>
        <v>19.333333333333332</v>
      </c>
      <c r="AJ382" s="21">
        <f t="shared" si="1014"/>
        <v>1.7</v>
      </c>
      <c r="AK382" s="21">
        <f t="shared" si="1014"/>
        <v>21.3</v>
      </c>
      <c r="AL382" s="21">
        <f t="shared" si="1014"/>
        <v>22</v>
      </c>
      <c r="AM382" s="21">
        <f t="shared" si="1014"/>
        <v>1.6000000000000003</v>
      </c>
      <c r="AN382" s="21">
        <f t="shared" si="1014"/>
        <v>10.19</v>
      </c>
      <c r="AO382" s="21">
        <f t="shared" si="1014"/>
        <v>10</v>
      </c>
      <c r="AP382" s="21">
        <f t="shared" si="1014"/>
        <v>5.6433333333333335</v>
      </c>
      <c r="AQ382" s="21">
        <f t="shared" si="1014"/>
        <v>5.876666666666666</v>
      </c>
      <c r="AR382" s="21">
        <f t="shared" si="1014"/>
        <v>12.656666666666666</v>
      </c>
      <c r="AS382" s="21">
        <f t="shared" si="1014"/>
        <v>5.9733333333333336</v>
      </c>
      <c r="AT382" s="21">
        <f t="shared" si="1014"/>
        <v>8.7633333333333336</v>
      </c>
      <c r="AU382" s="21">
        <f t="shared" si="1014"/>
        <v>5.89</v>
      </c>
      <c r="AV382" s="21">
        <f t="shared" si="1014"/>
        <v>9.2199999999999989</v>
      </c>
      <c r="AW382" s="21">
        <f t="shared" si="1014"/>
        <v>11.136666666666668</v>
      </c>
      <c r="AX382" s="21">
        <f t="shared" si="1014"/>
        <v>11.136666666666668</v>
      </c>
      <c r="AY382" s="21">
        <f t="shared" si="1014"/>
        <v>11.63</v>
      </c>
      <c r="AZ382" s="21">
        <f t="shared" si="1014"/>
        <v>14.58</v>
      </c>
      <c r="BA382" s="21">
        <f t="shared" si="1014"/>
        <v>18</v>
      </c>
      <c r="BB382" s="21" t="e">
        <f t="shared" si="1014"/>
        <v>#DIV/0!</v>
      </c>
      <c r="BC382" s="21" t="e">
        <f t="shared" si="1014"/>
        <v>#DIV/0!</v>
      </c>
      <c r="BD382" s="21" t="e">
        <f t="shared" si="1014"/>
        <v>#DIV/0!</v>
      </c>
      <c r="BE382" s="21">
        <f t="shared" si="1014"/>
        <v>8.82</v>
      </c>
      <c r="BF382" s="21">
        <f t="shared" si="1014"/>
        <v>8.25</v>
      </c>
      <c r="BG382" s="21">
        <f t="shared" si="1014"/>
        <v>13.67</v>
      </c>
      <c r="BH382" s="21">
        <f t="shared" si="1014"/>
        <v>8.25</v>
      </c>
      <c r="BI382" s="21">
        <f t="shared" si="1014"/>
        <v>11.305</v>
      </c>
      <c r="BJ382" s="21">
        <f t="shared" si="1014"/>
        <v>9.34</v>
      </c>
      <c r="BK382" s="21">
        <f t="shared" si="1014"/>
        <v>13.536666666666667</v>
      </c>
      <c r="BL382" s="21">
        <f t="shared" si="1014"/>
        <v>14.916666666666666</v>
      </c>
      <c r="BM382" s="21">
        <f t="shared" si="1014"/>
        <v>14.523333333333333</v>
      </c>
      <c r="BN382" s="21">
        <f t="shared" si="1014"/>
        <v>14.353333333333333</v>
      </c>
      <c r="BO382" s="21">
        <f t="shared" si="1014"/>
        <v>15.35</v>
      </c>
      <c r="BP382" s="21">
        <f t="shared" si="1014"/>
        <v>15.75</v>
      </c>
      <c r="BQ382" s="21">
        <f t="shared" si="1014"/>
        <v>15.410000000000002</v>
      </c>
      <c r="BR382" s="21">
        <f t="shared" si="1014"/>
        <v>14.75</v>
      </c>
      <c r="BS382" s="21">
        <f t="shared" si="1014"/>
        <v>15.426666666666668</v>
      </c>
      <c r="BT382" s="21">
        <f t="shared" ref="BT382:DN382" si="1015">AVERAGE(BT157,BT178,BT199)</f>
        <v>15.15</v>
      </c>
      <c r="BU382" s="21">
        <f t="shared" si="1015"/>
        <v>11.773333333333333</v>
      </c>
      <c r="BV382" s="21">
        <f t="shared" si="1015"/>
        <v>13.33</v>
      </c>
      <c r="BW382" s="21">
        <f t="shared" si="1015"/>
        <v>12.913333333333334</v>
      </c>
      <c r="BX382" s="21">
        <f t="shared" si="1015"/>
        <v>5.3933333333333335</v>
      </c>
      <c r="BY382" s="21">
        <f t="shared" si="1015"/>
        <v>1.2749999999999999</v>
      </c>
      <c r="BZ382" s="21">
        <f t="shared" si="1015"/>
        <v>1.2250000000000001</v>
      </c>
      <c r="CA382" s="21">
        <f t="shared" si="1015"/>
        <v>11.25</v>
      </c>
      <c r="CB382" s="21">
        <f t="shared" si="1015"/>
        <v>12.436666666666667</v>
      </c>
      <c r="CC382" s="21">
        <f t="shared" si="1015"/>
        <v>11.38</v>
      </c>
      <c r="CD382" s="21">
        <f t="shared" si="1015"/>
        <v>14.876666666666667</v>
      </c>
      <c r="CE382" s="21">
        <f t="shared" si="1015"/>
        <v>12.585000000000001</v>
      </c>
      <c r="CF382" s="21">
        <f t="shared" si="1015"/>
        <v>0.84</v>
      </c>
      <c r="CG382" s="21" t="e">
        <f t="shared" si="1015"/>
        <v>#DIV/0!</v>
      </c>
      <c r="CH382" s="21">
        <f t="shared" si="1015"/>
        <v>68.823052840434428</v>
      </c>
      <c r="CI382" s="21" t="e">
        <f t="shared" si="1015"/>
        <v>#DIV/0!</v>
      </c>
      <c r="CJ382" s="21">
        <f t="shared" si="1015"/>
        <v>5.3000000000000007</v>
      </c>
      <c r="CK382" s="21">
        <f t="shared" si="1015"/>
        <v>9.44</v>
      </c>
      <c r="CL382" s="21">
        <f t="shared" si="1015"/>
        <v>1.7899999999999998</v>
      </c>
      <c r="CM382" s="21">
        <f t="shared" si="1015"/>
        <v>20.526666666666667</v>
      </c>
      <c r="CN382" s="21">
        <f t="shared" si="1015"/>
        <v>24</v>
      </c>
      <c r="CO382" s="21">
        <f t="shared" si="1015"/>
        <v>9.19</v>
      </c>
      <c r="CP382" s="21">
        <f t="shared" si="1015"/>
        <v>8.3949999999999996</v>
      </c>
      <c r="CQ382" s="21">
        <f t="shared" si="1015"/>
        <v>5.57</v>
      </c>
      <c r="CR382" s="21">
        <f t="shared" si="1015"/>
        <v>2.2599999999999998</v>
      </c>
      <c r="CS382" s="21">
        <f t="shared" si="1015"/>
        <v>0.51</v>
      </c>
      <c r="CT382" s="21">
        <f t="shared" si="1015"/>
        <v>0.34999999999999992</v>
      </c>
      <c r="CU382" s="21">
        <f t="shared" si="1015"/>
        <v>0.69</v>
      </c>
      <c r="CV382" s="21">
        <f t="shared" si="1015"/>
        <v>0.38000000000000006</v>
      </c>
      <c r="CW382" s="21">
        <f t="shared" si="1015"/>
        <v>0.69</v>
      </c>
      <c r="CX382" s="21">
        <f t="shared" si="1015"/>
        <v>0.69</v>
      </c>
      <c r="CY382" s="21">
        <f t="shared" si="1015"/>
        <v>1.17</v>
      </c>
      <c r="CZ382" s="21">
        <f t="shared" si="1015"/>
        <v>1.8468461538461536</v>
      </c>
      <c r="DA382" s="21">
        <f t="shared" si="1015"/>
        <v>1.25</v>
      </c>
      <c r="DB382" s="21">
        <f t="shared" si="1015"/>
        <v>20.094926953544842</v>
      </c>
      <c r="DC382" s="21">
        <f t="shared" si="1015"/>
        <v>1.492615209054841</v>
      </c>
      <c r="DD382" s="21">
        <f t="shared" si="1015"/>
        <v>6.6484866579090562</v>
      </c>
      <c r="DE382" s="21">
        <f t="shared" si="1015"/>
        <v>2.2400000000000002</v>
      </c>
      <c r="DF382" s="21">
        <f t="shared" si="1015"/>
        <v>11.4</v>
      </c>
      <c r="DG382" s="21">
        <f t="shared" si="1015"/>
        <v>7.8672002009464608</v>
      </c>
      <c r="DH382" s="21">
        <f t="shared" si="1015"/>
        <v>6.3573765173707351</v>
      </c>
      <c r="DI382" s="21">
        <f t="shared" si="1015"/>
        <v>33.979999999999997</v>
      </c>
      <c r="DJ382" s="21">
        <f t="shared" si="1015"/>
        <v>6.5999999999999988</v>
      </c>
      <c r="DK382" s="21">
        <f t="shared" si="1015"/>
        <v>32</v>
      </c>
      <c r="DL382" s="21">
        <f t="shared" si="1015"/>
        <v>1.55</v>
      </c>
      <c r="DM382" s="21">
        <f t="shared" si="1015"/>
        <v>14.276666666666666</v>
      </c>
      <c r="DN382" s="21">
        <f t="shared" si="1015"/>
        <v>77.5</v>
      </c>
    </row>
    <row r="383" spans="1:118" s="79" customFormat="1">
      <c r="A383" s="79" t="s">
        <v>71</v>
      </c>
      <c r="C383">
        <f t="shared" ref="C383:D383" si="1016">C339</f>
        <v>115.4</v>
      </c>
      <c r="D383" s="20">
        <f t="shared" si="1016"/>
        <v>2.3039999999999998</v>
      </c>
      <c r="E383" s="82">
        <v>2016</v>
      </c>
      <c r="I383" s="79">
        <v>25.3</v>
      </c>
      <c r="J383" s="79">
        <v>0</v>
      </c>
      <c r="K383" s="79">
        <v>0</v>
      </c>
      <c r="L383" s="79">
        <v>25.4</v>
      </c>
      <c r="M383" s="79">
        <v>0</v>
      </c>
      <c r="N383" s="79">
        <v>0</v>
      </c>
      <c r="O383" s="79">
        <v>27.3</v>
      </c>
      <c r="P383" s="79">
        <v>0</v>
      </c>
      <c r="Q383" s="79">
        <v>0</v>
      </c>
      <c r="S383" s="79">
        <v>28.4</v>
      </c>
      <c r="T383" s="79">
        <v>0</v>
      </c>
      <c r="U383" s="79">
        <v>0</v>
      </c>
      <c r="V383" s="79">
        <v>34</v>
      </c>
      <c r="W383" s="79">
        <v>0</v>
      </c>
      <c r="X383" s="79">
        <v>0</v>
      </c>
      <c r="Y383" s="79">
        <v>18.8</v>
      </c>
      <c r="AB383" s="79">
        <v>22</v>
      </c>
      <c r="AE383" s="79">
        <v>18.600000000000001</v>
      </c>
      <c r="AH383" s="79">
        <v>18.399999999999999</v>
      </c>
      <c r="AK383" s="79">
        <v>44.6</v>
      </c>
      <c r="AN383" s="79">
        <v>6.28</v>
      </c>
      <c r="AO383" s="79">
        <v>6</v>
      </c>
      <c r="AP383" s="79">
        <v>5.86</v>
      </c>
      <c r="AQ383" s="79">
        <v>5.83</v>
      </c>
      <c r="AR383" s="79">
        <v>15.3</v>
      </c>
      <c r="AS383" s="79">
        <v>5.95</v>
      </c>
      <c r="AT383" s="79">
        <v>8.66</v>
      </c>
      <c r="AU383" s="79">
        <v>6</v>
      </c>
      <c r="AV383" s="79">
        <v>8.65</v>
      </c>
      <c r="AW383" s="79">
        <v>12.5</v>
      </c>
      <c r="AX383" s="79">
        <v>12.5</v>
      </c>
      <c r="AY383" s="80">
        <v>12.6</v>
      </c>
      <c r="AZ383" s="79">
        <v>13.33</v>
      </c>
      <c r="BA383" s="80">
        <v>13.5</v>
      </c>
      <c r="BB383" s="80">
        <v>16.2</v>
      </c>
      <c r="BC383" s="80">
        <v>15</v>
      </c>
      <c r="BD383" s="80">
        <v>20</v>
      </c>
      <c r="BE383" s="80">
        <v>8.33</v>
      </c>
      <c r="BF383" s="80">
        <v>8.3000000000000007</v>
      </c>
      <c r="BG383" s="80">
        <v>17.5</v>
      </c>
      <c r="BI383" s="79">
        <v>12.1</v>
      </c>
      <c r="BJ383" s="79">
        <v>11.13</v>
      </c>
      <c r="BK383" s="79">
        <v>14.3</v>
      </c>
      <c r="BL383" s="79">
        <v>15.1</v>
      </c>
      <c r="BM383" s="79">
        <v>16.3</v>
      </c>
      <c r="BN383" s="79">
        <v>14.7</v>
      </c>
      <c r="BO383" s="79">
        <v>13.96</v>
      </c>
      <c r="BP383" s="79">
        <v>15.7</v>
      </c>
      <c r="BQ383" s="79">
        <v>14.4</v>
      </c>
      <c r="BR383" s="79">
        <v>15.3</v>
      </c>
      <c r="BS383" s="79">
        <v>15.4</v>
      </c>
      <c r="BT383" s="79">
        <v>14.5</v>
      </c>
      <c r="BU383" s="79">
        <v>13.6</v>
      </c>
      <c r="BV383" s="79">
        <v>12.5</v>
      </c>
      <c r="BW383" s="79">
        <v>13.65</v>
      </c>
      <c r="BX383" s="79">
        <v>4.4000000000000004</v>
      </c>
      <c r="BY383" s="79">
        <v>0.89</v>
      </c>
      <c r="BZ383" s="79">
        <v>0.76</v>
      </c>
      <c r="CA383" s="79">
        <v>11.23</v>
      </c>
      <c r="CB383" s="79">
        <v>11.33</v>
      </c>
      <c r="CC383" s="79">
        <v>12.33</v>
      </c>
      <c r="CD383" s="80">
        <v>14</v>
      </c>
      <c r="CE383" s="79">
        <v>13.25</v>
      </c>
      <c r="CF383" s="80">
        <v>0.93</v>
      </c>
      <c r="CJ383" s="79">
        <v>3.18</v>
      </c>
      <c r="CK383" s="79">
        <v>11.43</v>
      </c>
      <c r="CM383" s="80">
        <v>23.96</v>
      </c>
      <c r="CP383" s="79">
        <v>9.11</v>
      </c>
      <c r="DM383" s="79">
        <v>16.79</v>
      </c>
      <c r="DN383" s="79">
        <v>69.790000000000006</v>
      </c>
    </row>
    <row r="385" spans="2:118">
      <c r="G385" s="128" t="s">
        <v>255</v>
      </c>
      <c r="H385" s="83" t="s">
        <v>217</v>
      </c>
      <c r="I385" s="113">
        <f>INDEX(LINEST(I362:I383, $C$226:$E$247, TRUE, TRUE), 1, 4)</f>
        <v>837.5059345584076</v>
      </c>
      <c r="J385" s="113">
        <f t="shared" ref="J385" si="1017">INDEX(LINEST(J362:J383, $C$226:$E$247, TRUE, TRUE), 1, 4)</f>
        <v>-95.758213458981913</v>
      </c>
      <c r="K385" s="113"/>
      <c r="L385" s="113">
        <f t="shared" ref="L385:M385" si="1018">INDEX(LINEST(L362:L383, $C$226:$E$247, TRUE, TRUE), 1, 4)</f>
        <v>822.42812436768725</v>
      </c>
      <c r="M385" s="113">
        <f t="shared" si="1018"/>
        <v>-285.04869102435833</v>
      </c>
      <c r="N385" s="113"/>
      <c r="O385" s="113">
        <f t="shared" ref="O385:P385" si="1019">INDEX(LINEST(O362:O383, $C$226:$E$247, TRUE, TRUE), 1, 4)</f>
        <v>588.96433921820858</v>
      </c>
      <c r="P385" s="113">
        <f t="shared" si="1019"/>
        <v>-1253.5687728216601</v>
      </c>
      <c r="Q385" s="113"/>
      <c r="R385" s="113"/>
      <c r="S385" s="113">
        <f t="shared" ref="S385:T385" si="1020">INDEX(LINEST(S362:S383, $C$226:$E$247, TRUE, TRUE), 1, 4)</f>
        <v>728.41133458505624</v>
      </c>
      <c r="T385" s="113">
        <f t="shared" si="1020"/>
        <v>746.72379241009833</v>
      </c>
      <c r="U385" s="113"/>
      <c r="V385" s="113">
        <f t="shared" ref="V385:W385" si="1021">INDEX(LINEST(V362:V383, $C$226:$E$247, TRUE, TRUE), 1, 4)</f>
        <v>1335.7383715405094</v>
      </c>
      <c r="W385" s="113">
        <f t="shared" si="1021"/>
        <v>-1492.3002786539428</v>
      </c>
      <c r="X385" s="113"/>
      <c r="Y385" s="113">
        <f t="shared" ref="Y385" si="1022">INDEX(LINEST(Y362:Y383, $C$226:$E$247, TRUE, TRUE), 1, 4)</f>
        <v>162.8909756441609</v>
      </c>
      <c r="Z385" s="113"/>
      <c r="AA385" s="113"/>
      <c r="AB385" s="113">
        <f t="shared" ref="AB385" si="1023">INDEX(LINEST(AB362:AB383, $C$226:$E$247, TRUE, TRUE), 1, 4)</f>
        <v>931.35346946598418</v>
      </c>
      <c r="AC385" s="113"/>
      <c r="AD385" s="113"/>
      <c r="AE385" s="113">
        <f t="shared" ref="AE385" si="1024">INDEX(LINEST(AE362:AE383, $C$226:$E$247, TRUE, TRUE), 1, 4)</f>
        <v>517.16436333779359</v>
      </c>
      <c r="AF385" s="113"/>
      <c r="AG385" s="113"/>
      <c r="AH385" s="113">
        <f t="shared" ref="AH385" si="1025">INDEX(LINEST(AH362:AH383, $C$226:$E$247, TRUE, TRUE), 1, 4)</f>
        <v>387.27008142505093</v>
      </c>
      <c r="AI385" s="113"/>
      <c r="AJ385" s="113"/>
      <c r="AK385" s="113">
        <f t="shared" ref="AK385" si="1026">INDEX(LINEST(AK362:AK383, $C$226:$E$247, TRUE, TRUE), 1, 4)</f>
        <v>2264.1229642471453</v>
      </c>
      <c r="AL385" s="113"/>
      <c r="AM385" s="113"/>
      <c r="AN385" s="113">
        <f t="shared" ref="AN385:BA385" si="1027">INDEX(LINEST(AN362:AN383, $C$226:$E$247, TRUE, TRUE), 1, 4)</f>
        <v>-245.83019826475063</v>
      </c>
      <c r="AO385" s="113">
        <f t="shared" si="1027"/>
        <v>-110.50178078688931</v>
      </c>
      <c r="AP385" s="113">
        <f t="shared" si="1027"/>
        <v>-55.970347633369073</v>
      </c>
      <c r="AQ385" s="113">
        <f t="shared" si="1027"/>
        <v>-80.104996892781656</v>
      </c>
      <c r="AR385" s="113">
        <f t="shared" si="1027"/>
        <v>359.82681295666077</v>
      </c>
      <c r="AS385" s="113">
        <f t="shared" si="1027"/>
        <v>-75.222223913428351</v>
      </c>
      <c r="AT385" s="113">
        <f t="shared" si="1027"/>
        <v>863.95554315060235</v>
      </c>
      <c r="AU385" s="113">
        <f t="shared" si="1027"/>
        <v>-131.88809004569444</v>
      </c>
      <c r="AV385" s="113">
        <f t="shared" si="1027"/>
        <v>429.21420584037736</v>
      </c>
      <c r="AW385" s="113">
        <f t="shared" si="1027"/>
        <v>140.48342499132582</v>
      </c>
      <c r="AX385" s="113">
        <f t="shared" si="1027"/>
        <v>1151.9430814114389</v>
      </c>
      <c r="AY385" s="113">
        <f t="shared" si="1027"/>
        <v>162.716558272908</v>
      </c>
      <c r="AZ385" s="113">
        <f t="shared" si="1027"/>
        <v>260.90735607106438</v>
      </c>
      <c r="BA385" s="113">
        <f t="shared" si="1027"/>
        <v>247.3651651174934</v>
      </c>
      <c r="BB385" s="113"/>
      <c r="BC385" s="113"/>
      <c r="BD385" s="113"/>
      <c r="BE385" s="113">
        <f t="shared" ref="BE385:BG385" si="1028">INDEX(LINEST(BE362:BE383, $C$226:$E$247, TRUE, TRUE), 1, 4)</f>
        <v>69.990523061967437</v>
      </c>
      <c r="BF385" s="113">
        <f t="shared" si="1028"/>
        <v>-283.99998339198174</v>
      </c>
      <c r="BG385" s="113">
        <f t="shared" si="1028"/>
        <v>177.35754250824797</v>
      </c>
      <c r="BH385" s="113"/>
      <c r="BI385" s="113">
        <f t="shared" ref="BI385:CF385" si="1029">INDEX(LINEST(BI362:BI383, $C$226:$E$247, TRUE, TRUE), 1, 4)</f>
        <v>313.55251034443899</v>
      </c>
      <c r="BJ385" s="113">
        <f t="shared" si="1029"/>
        <v>639.01826588971448</v>
      </c>
      <c r="BK385" s="113">
        <f t="shared" si="1029"/>
        <v>118.41873084202028</v>
      </c>
      <c r="BL385" s="113">
        <f t="shared" si="1029"/>
        <v>286.55752826398225</v>
      </c>
      <c r="BM385" s="113">
        <f t="shared" si="1029"/>
        <v>255.33160922857789</v>
      </c>
      <c r="BN385" s="113">
        <f t="shared" si="1029"/>
        <v>65.324593269546085</v>
      </c>
      <c r="BO385" s="113">
        <f t="shared" si="1029"/>
        <v>-712.01320486002794</v>
      </c>
      <c r="BP385" s="113">
        <f t="shared" si="1029"/>
        <v>-165.07988350917418</v>
      </c>
      <c r="BQ385" s="113">
        <f t="shared" si="1029"/>
        <v>99.953820930622086</v>
      </c>
      <c r="BR385" s="113">
        <f t="shared" si="1029"/>
        <v>-331.64668909784712</v>
      </c>
      <c r="BS385" s="113">
        <f t="shared" si="1029"/>
        <v>-20.77061480056765</v>
      </c>
      <c r="BT385" s="113">
        <f t="shared" si="1029"/>
        <v>-159.07495188023995</v>
      </c>
      <c r="BU385" s="113">
        <f t="shared" si="1029"/>
        <v>69.751282768379212</v>
      </c>
      <c r="BV385" s="113">
        <f t="shared" si="1029"/>
        <v>-8.5732069731354716</v>
      </c>
      <c r="BW385" s="113">
        <f t="shared" si="1029"/>
        <v>55.145034162732877</v>
      </c>
      <c r="BX385" s="113">
        <f t="shared" si="1029"/>
        <v>157.12403615769807</v>
      </c>
      <c r="BY385" s="113">
        <f t="shared" si="1029"/>
        <v>5.0303823697725463</v>
      </c>
      <c r="BZ385" s="113">
        <f t="shared" si="1029"/>
        <v>-4.7841116413547926</v>
      </c>
      <c r="CA385" s="113">
        <f t="shared" si="1029"/>
        <v>9.2491234984455186</v>
      </c>
      <c r="CB385" s="113">
        <f t="shared" si="1029"/>
        <v>283.41898478350515</v>
      </c>
      <c r="CC385" s="113">
        <f t="shared" si="1029"/>
        <v>-9.4524110565062074</v>
      </c>
      <c r="CD385" s="113">
        <f t="shared" si="1029"/>
        <v>461.33509992485108</v>
      </c>
      <c r="CE385" s="113">
        <f t="shared" si="1029"/>
        <v>704.75879371724693</v>
      </c>
      <c r="CF385" s="113">
        <f t="shared" si="1029"/>
        <v>11.306778316959097</v>
      </c>
      <c r="CG385" s="113"/>
      <c r="CH385" s="113"/>
      <c r="CI385" s="113"/>
      <c r="CJ385" s="113">
        <f t="shared" ref="CJ385:CK385" si="1030">INDEX(LINEST(CJ362:CJ383, $C$226:$E$247, TRUE, TRUE), 1, 4)</f>
        <v>-29.910128462733567</v>
      </c>
      <c r="CK385" s="113">
        <f t="shared" si="1030"/>
        <v>1187.6532740317521</v>
      </c>
      <c r="CL385" s="113"/>
      <c r="CM385" s="113">
        <f t="shared" ref="CM385" si="1031">INDEX(LINEST(CM362:CM383, $C$226:$E$247, TRUE, TRUE), 1, 4)</f>
        <v>402.62674198273464</v>
      </c>
      <c r="CN385" s="113"/>
      <c r="CO385" s="113"/>
      <c r="CP385" s="113">
        <f t="shared" ref="CP385" si="1032">INDEX(LINEST(CP362:CP383, $C$226:$E$247, TRUE, TRUE), 1, 4)</f>
        <v>147.73817447498311</v>
      </c>
      <c r="CQ385" s="113"/>
      <c r="CR385" s="113"/>
      <c r="CS385" s="113"/>
      <c r="CT385" s="113"/>
      <c r="CU385" s="113"/>
      <c r="CV385" s="113"/>
      <c r="CW385" s="113"/>
      <c r="CX385" s="113"/>
      <c r="CY385" s="113"/>
      <c r="CZ385" s="113"/>
      <c r="DA385" s="113"/>
      <c r="DB385" s="113"/>
      <c r="DC385" s="113"/>
      <c r="DD385" s="113"/>
      <c r="DE385" s="113"/>
      <c r="DF385" s="113"/>
      <c r="DG385" s="113"/>
      <c r="DH385" s="113"/>
      <c r="DI385" s="113"/>
      <c r="DJ385" s="113"/>
      <c r="DK385" s="113"/>
      <c r="DL385" s="113"/>
      <c r="DM385" s="113">
        <f t="shared" ref="DM385:DN385" si="1033">INDEX(LINEST(DM362:DM383, $C$226:$E$247, TRUE, TRUE), 1, 4)</f>
        <v>520.62301933069773</v>
      </c>
      <c r="DN385" s="113">
        <f t="shared" si="1033"/>
        <v>-3069.9328387980968</v>
      </c>
    </row>
    <row r="386" spans="2:118">
      <c r="G386" s="83"/>
      <c r="H386" s="83" t="s">
        <v>218</v>
      </c>
      <c r="I386" s="113">
        <f>INDEX(LINEST(I362:I383, $C$226:$E$247, TRUE, TRUE), 1, 3)</f>
        <v>0.26321700397900066</v>
      </c>
      <c r="J386" s="113">
        <f t="shared" ref="J386" si="1034">INDEX(LINEST(J362:J383, $C$226:$E$247, TRUE, TRUE), 1, 3)</f>
        <v>-0.22489959797257594</v>
      </c>
      <c r="K386" s="113"/>
      <c r="L386" s="113">
        <f t="shared" ref="L386:M386" si="1035">INDEX(LINEST(L362:L383, $C$226:$E$247, TRUE, TRUE), 1, 3)</f>
        <v>0.24843101427802775</v>
      </c>
      <c r="M386" s="113">
        <f t="shared" si="1035"/>
        <v>-0.23531590665816374</v>
      </c>
      <c r="N386" s="113"/>
      <c r="O386" s="113">
        <f t="shared" ref="O386:P386" si="1036">INDEX(LINEST(O362:O383, $C$226:$E$247, TRUE, TRUE), 1, 3)</f>
        <v>0.20894927291865897</v>
      </c>
      <c r="P386" s="113">
        <f t="shared" si="1036"/>
        <v>-0.35485553637958617</v>
      </c>
      <c r="Q386" s="113"/>
      <c r="R386" s="113"/>
      <c r="S386" s="113">
        <f t="shared" ref="S386:T386" si="1037">INDEX(LINEST(S362:S383, $C$226:$E$247, TRUE, TRUE), 1, 3)</f>
        <v>0.25901023240380078</v>
      </c>
      <c r="T386" s="113">
        <f t="shared" si="1037"/>
        <v>-7.1170872540760668E-2</v>
      </c>
      <c r="U386" s="113"/>
      <c r="V386" s="113">
        <f t="shared" ref="V386:W386" si="1038">INDEX(LINEST(V362:V383, $C$226:$E$247, TRUE, TRUE), 1, 3)</f>
        <v>0.46525038951763548</v>
      </c>
      <c r="W386" s="113">
        <f t="shared" si="1038"/>
        <v>-0.47016107304968224</v>
      </c>
      <c r="X386" s="113"/>
      <c r="Y386" s="113">
        <f t="shared" ref="Y386" si="1039">INDEX(LINEST(Y362:Y383, $C$226:$E$247, TRUE, TRUE), 1, 3)</f>
        <v>0.12338608302468647</v>
      </c>
      <c r="Z386" s="113"/>
      <c r="AA386" s="113"/>
      <c r="AB386" s="113">
        <f t="shared" ref="AB386" si="1040">INDEX(LINEST(AB362:AB383, $C$226:$E$247, TRUE, TRUE), 1, 3)</f>
        <v>0.30175201204161173</v>
      </c>
      <c r="AC386" s="113"/>
      <c r="AD386" s="113"/>
      <c r="AE386" s="113">
        <f t="shared" ref="AE386" si="1041">INDEX(LINEST(AE362:AE383, $C$226:$E$247, TRUE, TRUE), 1, 3)</f>
        <v>0.16957755027612895</v>
      </c>
      <c r="AF386" s="113"/>
      <c r="AG386" s="113"/>
      <c r="AH386" s="113">
        <f t="shared" ref="AH386" si="1042">INDEX(LINEST(AH362:AH383, $C$226:$E$247, TRUE, TRUE), 1, 3)</f>
        <v>0.14472524884493487</v>
      </c>
      <c r="AI386" s="113"/>
      <c r="AJ386" s="113"/>
      <c r="AK386" s="113">
        <f t="shared" ref="AK386" si="1043">INDEX(LINEST(AK362:AK383, $C$226:$E$247, TRUE, TRUE), 1, 3)</f>
        <v>0.8466330939679797</v>
      </c>
      <c r="AL386" s="113"/>
      <c r="AM386" s="113"/>
      <c r="AN386" s="113">
        <f t="shared" ref="AN386:BA386" si="1044">INDEX(LINEST(AN362:AN383, $C$226:$E$247, TRUE, TRUE), 1, 3)</f>
        <v>-5.2549568632678983E-2</v>
      </c>
      <c r="AO386" s="113">
        <f t="shared" si="1044"/>
        <v>-7.2249706615212881E-3</v>
      </c>
      <c r="AP386" s="113">
        <f t="shared" si="1044"/>
        <v>2.8677673002530765E-2</v>
      </c>
      <c r="AQ386" s="113">
        <f t="shared" si="1044"/>
        <v>2.1505954807962691E-2</v>
      </c>
      <c r="AR386" s="113">
        <f t="shared" si="1044"/>
        <v>0.19540580239509092</v>
      </c>
      <c r="AS386" s="113">
        <f t="shared" si="1044"/>
        <v>2.0702321702872045E-2</v>
      </c>
      <c r="AT386" s="113">
        <f t="shared" si="1044"/>
        <v>0.19389941398524221</v>
      </c>
      <c r="AU386" s="113">
        <f t="shared" si="1044"/>
        <v>1.1451316490909315E-2</v>
      </c>
      <c r="AV386" s="113">
        <f t="shared" si="1044"/>
        <v>0.12263442793819003</v>
      </c>
      <c r="AW386" s="113">
        <f t="shared" si="1044"/>
        <v>0.1037644409149085</v>
      </c>
      <c r="AX386" s="113">
        <f t="shared" si="1044"/>
        <v>0.28331298537657701</v>
      </c>
      <c r="AY386" s="113">
        <f t="shared" si="1044"/>
        <v>0.10610522854659066</v>
      </c>
      <c r="AZ386" s="113">
        <f t="shared" si="1044"/>
        <v>0.1040009906471399</v>
      </c>
      <c r="BA386" s="113">
        <f t="shared" si="1044"/>
        <v>7.2767669964692722E-2</v>
      </c>
      <c r="BB386" s="113"/>
      <c r="BC386" s="113"/>
      <c r="BD386" s="113"/>
      <c r="BE386" s="113">
        <f t="shared" ref="BE386:BG386" si="1045">INDEX(LINEST(BE362:BE383, $C$226:$E$247, TRUE, TRUE), 1, 3)</f>
        <v>4.9471606906562382E-2</v>
      </c>
      <c r="BF386" s="113">
        <f t="shared" si="1045"/>
        <v>-3.9452444351590612E-3</v>
      </c>
      <c r="BG386" s="113">
        <f t="shared" si="1045"/>
        <v>0.13145754917248753</v>
      </c>
      <c r="BH386" s="113"/>
      <c r="BI386" s="113">
        <f t="shared" ref="BI386:CF386" si="1046">INDEX(LINEST(BI362:BI383, $C$226:$E$247, TRUE, TRUE), 1, 3)</f>
        <v>0.1348371541606187</v>
      </c>
      <c r="BJ386" s="113">
        <f t="shared" si="1046"/>
        <v>0.19655303575414293</v>
      </c>
      <c r="BK386" s="113">
        <f t="shared" si="1046"/>
        <v>0.1282787112762595</v>
      </c>
      <c r="BL386" s="113">
        <f t="shared" si="1046"/>
        <v>0.17410611867029194</v>
      </c>
      <c r="BM386" s="113">
        <f t="shared" si="1046"/>
        <v>0.17670185162623028</v>
      </c>
      <c r="BN386" s="113">
        <f t="shared" si="1046"/>
        <v>0.12051708547773746</v>
      </c>
      <c r="BO386" s="113">
        <f t="shared" si="1046"/>
        <v>-5.5274522614441032E-2</v>
      </c>
      <c r="BP386" s="113">
        <f t="shared" si="1046"/>
        <v>9.2033259311972301E-2</v>
      </c>
      <c r="BQ386" s="113">
        <f t="shared" si="1046"/>
        <v>8.5059459172977137E-2</v>
      </c>
      <c r="BR386" s="113">
        <f t="shared" si="1046"/>
        <v>3.3674520752547316E-2</v>
      </c>
      <c r="BS386" s="113">
        <f t="shared" si="1046"/>
        <v>9.7485575461109461E-2</v>
      </c>
      <c r="BT386" s="113">
        <f t="shared" si="1046"/>
        <v>5.1309280732933067E-2</v>
      </c>
      <c r="BU386" s="113">
        <f t="shared" si="1046"/>
        <v>0.1016594769564393</v>
      </c>
      <c r="BV386" s="113">
        <f t="shared" si="1046"/>
        <v>5.3448195103803602E-2</v>
      </c>
      <c r="BW386" s="113">
        <f t="shared" si="1046"/>
        <v>9.4985929694270069E-2</v>
      </c>
      <c r="BX386" s="113">
        <f t="shared" si="1046"/>
        <v>4.3189217023047871E-2</v>
      </c>
      <c r="BY386" s="113">
        <f t="shared" si="1046"/>
        <v>6.9420065368599165E-3</v>
      </c>
      <c r="BZ386" s="113">
        <f t="shared" si="1046"/>
        <v>2.318150367897993E-3</v>
      </c>
      <c r="CA386" s="113">
        <f t="shared" si="1046"/>
        <v>6.5816199030287792E-2</v>
      </c>
      <c r="CB386" s="113">
        <f t="shared" si="1046"/>
        <v>8.4096068277846617E-2</v>
      </c>
      <c r="CC386" s="113">
        <f t="shared" si="1046"/>
        <v>5.3925460333375502E-2</v>
      </c>
      <c r="CD386" s="113">
        <f t="shared" si="1046"/>
        <v>0.13605053617124818</v>
      </c>
      <c r="CE386" s="113">
        <f t="shared" si="1046"/>
        <v>0.11707568066673942</v>
      </c>
      <c r="CF386" s="113">
        <f t="shared" si="1046"/>
        <v>1.0194843911862353E-2</v>
      </c>
      <c r="CG386" s="113"/>
      <c r="CH386" s="113"/>
      <c r="CI386" s="113"/>
      <c r="CJ386" s="113">
        <f t="shared" ref="CJ386:CK386" si="1047">INDEX(LINEST(CJ362:CJ383, $C$226:$E$247, TRUE, TRUE), 1, 3)</f>
        <v>4.6756812141993008E-3</v>
      </c>
      <c r="CK386" s="113">
        <f t="shared" si="1047"/>
        <v>0.22614910143988204</v>
      </c>
      <c r="CL386" s="113"/>
      <c r="CM386" s="113">
        <f t="shared" ref="CM386" si="1048">INDEX(LINEST(CM362:CM383, $C$226:$E$247, TRUE, TRUE), 1, 3)</f>
        <v>0.22513930217611899</v>
      </c>
      <c r="CN386" s="113"/>
      <c r="CO386" s="113"/>
      <c r="CP386" s="113">
        <f t="shared" ref="CP386" si="1049">INDEX(LINEST(CP362:CP383, $C$226:$E$247, TRUE, TRUE), 1, 3)</f>
        <v>8.7658753802783068E-2</v>
      </c>
      <c r="CQ386" s="113"/>
      <c r="CR386" s="113"/>
      <c r="CS386" s="113"/>
      <c r="CT386" s="113"/>
      <c r="CU386" s="113"/>
      <c r="CV386" s="113"/>
      <c r="CW386" s="113"/>
      <c r="CX386" s="113"/>
      <c r="CY386" s="113"/>
      <c r="CZ386" s="113"/>
      <c r="DA386" s="113"/>
      <c r="DB386" s="113"/>
      <c r="DC386" s="113"/>
      <c r="DD386" s="113"/>
      <c r="DE386" s="113"/>
      <c r="DF386" s="113"/>
      <c r="DG386" s="113"/>
      <c r="DH386" s="113"/>
      <c r="DI386" s="113"/>
      <c r="DJ386" s="113"/>
      <c r="DK386" s="113"/>
      <c r="DL386" s="113"/>
      <c r="DM386" s="113">
        <f t="shared" ref="DM386:DN386" si="1050">INDEX(LINEST(DM362:DM383, $C$226:$E$247, TRUE, TRUE), 1, 3)</f>
        <v>0.21665905794294824</v>
      </c>
      <c r="DN386" s="113">
        <f t="shared" si="1050"/>
        <v>7.910352985240815E-2</v>
      </c>
    </row>
    <row r="387" spans="2:118">
      <c r="B387" s="16" t="s">
        <v>72</v>
      </c>
      <c r="C387" s="19"/>
      <c r="D387" s="17">
        <f>FIND(" ", B387)</f>
        <v>6</v>
      </c>
      <c r="E387" s="17">
        <f>FIND(" ", B387, D387+1)</f>
        <v>12</v>
      </c>
      <c r="G387" s="83"/>
      <c r="H387" s="83" t="s">
        <v>219</v>
      </c>
      <c r="I387" s="113">
        <f>INDEX(LINEST(I362:I383, $C$226:$E$247, TRUE, TRUE), 1, 2)</f>
        <v>0.82128929627448277</v>
      </c>
      <c r="J387" s="113">
        <f t="shared" ref="J387" si="1051">INDEX(LINEST(J362:J383, $C$226:$E$247, TRUE, TRUE), 1, 2)</f>
        <v>6.8552764385810532</v>
      </c>
      <c r="K387" s="113"/>
      <c r="L387" s="113">
        <f t="shared" ref="L387:M387" si="1052">INDEX(LINEST(L362:L383, $C$226:$E$247, TRUE, TRUE), 1, 2)</f>
        <v>0.796026207030893</v>
      </c>
      <c r="M387" s="113">
        <f t="shared" si="1052"/>
        <v>6.4895028018261529</v>
      </c>
      <c r="N387" s="113"/>
      <c r="O387" s="113">
        <f t="shared" ref="O387:P387" si="1053">INDEX(LINEST(O362:O383, $C$226:$E$247, TRUE, TRUE), 1, 2)</f>
        <v>1.0527005843716528</v>
      </c>
      <c r="P387" s="113">
        <f t="shared" si="1053"/>
        <v>4.4788176307468008</v>
      </c>
      <c r="Q387" s="113"/>
      <c r="R387" s="113"/>
      <c r="S387" s="113">
        <f t="shared" ref="S387:T387" si="1054">INDEX(LINEST(S362:S383, $C$226:$E$247, TRUE, TRUE), 1, 2)</f>
        <v>0.40870251690600135</v>
      </c>
      <c r="T387" s="113">
        <f t="shared" si="1054"/>
        <v>7.6492815499698654</v>
      </c>
      <c r="U387" s="113"/>
      <c r="V387" s="113">
        <f t="shared" ref="V387:W387" si="1055">INDEX(LINEST(V362:V383, $C$226:$E$247, TRUE, TRUE), 1, 2)</f>
        <v>-2.1216456839876403</v>
      </c>
      <c r="W387" s="113">
        <f t="shared" si="1055"/>
        <v>9.254729843709427</v>
      </c>
      <c r="X387" s="113"/>
      <c r="Y387" s="113">
        <f t="shared" ref="Y387" si="1056">INDEX(LINEST(Y362:Y383, $C$226:$E$247, TRUE, TRUE), 1, 2)</f>
        <v>0.53593485424586362</v>
      </c>
      <c r="Z387" s="113"/>
      <c r="AA387" s="113"/>
      <c r="AB387" s="113">
        <f t="shared" ref="AB387" si="1057">INDEX(LINEST(AB362:AB383, $C$226:$E$247, TRUE, TRUE), 1, 2)</f>
        <v>1.1187889589611005E-2</v>
      </c>
      <c r="AC387" s="113"/>
      <c r="AD387" s="113"/>
      <c r="AE387" s="113">
        <f t="shared" ref="AE387" si="1058">INDEX(LINEST(AE362:AE383, $C$226:$E$247, TRUE, TRUE), 1, 2)</f>
        <v>0.7242704676649071</v>
      </c>
      <c r="AF387" s="113"/>
      <c r="AG387" s="113"/>
      <c r="AH387" s="113">
        <f t="shared" ref="AH387" si="1059">INDEX(LINEST(AH362:AH383, $C$226:$E$247, TRUE, TRUE), 1, 2)</f>
        <v>0.86650139813917548</v>
      </c>
      <c r="AI387" s="113"/>
      <c r="AJ387" s="113"/>
      <c r="AK387" s="113">
        <f t="shared" ref="AK387" si="1060">INDEX(LINEST(AK362:AK383, $C$226:$E$247, TRUE, TRUE), 1, 2)</f>
        <v>-5.6506643249105686</v>
      </c>
      <c r="AL387" s="113"/>
      <c r="AM387" s="113"/>
      <c r="AN387" s="113">
        <f t="shared" ref="AN387:BA387" si="1061">INDEX(LINEST(AN362:AN383, $C$226:$E$247, TRUE, TRUE), 1, 2)</f>
        <v>2.7389589773566634</v>
      </c>
      <c r="AO387" s="113">
        <f t="shared" si="1061"/>
        <v>0.83505263357178072</v>
      </c>
      <c r="AP387" s="113">
        <f t="shared" si="1061"/>
        <v>0.16818624534890567</v>
      </c>
      <c r="AQ387" s="113">
        <f t="shared" si="1061"/>
        <v>0.2371549296729375</v>
      </c>
      <c r="AR387" s="113">
        <f t="shared" si="1061"/>
        <v>-4.4484308569727397E-2</v>
      </c>
      <c r="AS387" s="113">
        <f t="shared" si="1061"/>
        <v>0.23759103906580753</v>
      </c>
      <c r="AT387" s="113">
        <f t="shared" si="1061"/>
        <v>0.10517214689286598</v>
      </c>
      <c r="AU387" s="113">
        <f t="shared" si="1061"/>
        <v>0.25139018423840331</v>
      </c>
      <c r="AV387" s="113">
        <f t="shared" si="1061"/>
        <v>0.50554232395233478</v>
      </c>
      <c r="AW387" s="113">
        <f t="shared" si="1061"/>
        <v>0.33534498264208135</v>
      </c>
      <c r="AX387" s="113">
        <f t="shared" si="1061"/>
        <v>-1.0979253166323424</v>
      </c>
      <c r="AY387" s="113">
        <f t="shared" si="1061"/>
        <v>-0.41881066427434771</v>
      </c>
      <c r="AZ387" s="113">
        <f t="shared" si="1061"/>
        <v>0.83012790394598113</v>
      </c>
      <c r="BA387" s="113">
        <f t="shared" si="1061"/>
        <v>1.9307372744860201</v>
      </c>
      <c r="BB387" s="113"/>
      <c r="BC387" s="113"/>
      <c r="BD387" s="113"/>
      <c r="BE387" s="113">
        <f t="shared" ref="BE387:BG387" si="1062">INDEX(LINEST(BE362:BE383, $C$226:$E$247, TRUE, TRUE), 1, 2)</f>
        <v>0.74476169477671395</v>
      </c>
      <c r="BF387" s="113">
        <f t="shared" si="1062"/>
        <v>0.66585325207033352</v>
      </c>
      <c r="BG387" s="113">
        <f t="shared" si="1062"/>
        <v>-0.50584951772932962</v>
      </c>
      <c r="BH387" s="113"/>
      <c r="BI387" s="113">
        <f t="shared" ref="BI387:CF387" si="1063">INDEX(LINEST(BI362:BI383, $C$226:$E$247, TRUE, TRUE), 1, 2)</f>
        <v>0.23467757874836076</v>
      </c>
      <c r="BJ387" s="113">
        <f t="shared" si="1063"/>
        <v>-1.0373522255055221</v>
      </c>
      <c r="BK387" s="113">
        <f t="shared" si="1063"/>
        <v>0.41433201485389598</v>
      </c>
      <c r="BL387" s="113">
        <f t="shared" si="1063"/>
        <v>9.8896050687360723E-2</v>
      </c>
      <c r="BM387" s="113">
        <f t="shared" si="1063"/>
        <v>4.1862996821084707E-2</v>
      </c>
      <c r="BN387" s="113">
        <f t="shared" si="1063"/>
        <v>0.47059758533567103</v>
      </c>
      <c r="BO387" s="113">
        <f t="shared" si="1063"/>
        <v>1.4984477829185372</v>
      </c>
      <c r="BP387" s="113">
        <f t="shared" si="1063"/>
        <v>-0.29778714023439845</v>
      </c>
      <c r="BQ387" s="113">
        <f t="shared" si="1063"/>
        <v>0.62114701934191463</v>
      </c>
      <c r="BR387" s="113">
        <f t="shared" si="1063"/>
        <v>0.73163338127564326</v>
      </c>
      <c r="BS387" s="113">
        <f t="shared" si="1063"/>
        <v>0.30173490213439469</v>
      </c>
      <c r="BT387" s="113">
        <f t="shared" si="1063"/>
        <v>0.69146290616077022</v>
      </c>
      <c r="BU387" s="113">
        <f t="shared" si="1063"/>
        <v>0.13117201350124161</v>
      </c>
      <c r="BV387" s="113">
        <f t="shared" si="1063"/>
        <v>0.66123996262654272</v>
      </c>
      <c r="BW387" s="113">
        <f t="shared" si="1063"/>
        <v>0.2098694700513562</v>
      </c>
      <c r="BX387" s="113">
        <f t="shared" si="1063"/>
        <v>0.32718955781059078</v>
      </c>
      <c r="BY387" s="113">
        <f t="shared" si="1063"/>
        <v>0.10643938548442532</v>
      </c>
      <c r="BZ387" s="113">
        <f t="shared" si="1063"/>
        <v>0.16371184248778151</v>
      </c>
      <c r="CA387" s="113">
        <f t="shared" si="1063"/>
        <v>0.37452169435480753</v>
      </c>
      <c r="CB387" s="113">
        <f t="shared" si="1063"/>
        <v>0.85782269433238145</v>
      </c>
      <c r="CC387" s="113">
        <f t="shared" si="1063"/>
        <v>0.7646938736582285</v>
      </c>
      <c r="CD387" s="113">
        <f t="shared" si="1063"/>
        <v>0.36907545178976553</v>
      </c>
      <c r="CE387" s="113">
        <f t="shared" si="1063"/>
        <v>0.37413215101416986</v>
      </c>
      <c r="CF387" s="113">
        <f t="shared" si="1063"/>
        <v>2.2326596333334996E-2</v>
      </c>
      <c r="CG387" s="113"/>
      <c r="CH387" s="113"/>
      <c r="CI387" s="113"/>
      <c r="CJ387" s="113">
        <f t="shared" ref="CJ387:CK387" si="1064">INDEX(LINEST(CJ362:CJ383, $C$226:$E$247, TRUE, TRUE), 1, 2)</f>
        <v>0.3433767033737336</v>
      </c>
      <c r="CK387" s="113">
        <f t="shared" si="1064"/>
        <v>-0.63954761029289686</v>
      </c>
      <c r="CL387" s="113"/>
      <c r="CM387" s="113">
        <f t="shared" ref="CM387" si="1065">INDEX(LINEST(CM362:CM383, $C$226:$E$247, TRUE, TRUE), 1, 2)</f>
        <v>-0.39040306974290734</v>
      </c>
      <c r="CN387" s="113"/>
      <c r="CO387" s="113"/>
      <c r="CP387" s="113">
        <f t="shared" ref="CP387" si="1066">INDEX(LINEST(CP362:CP383, $C$226:$E$247, TRUE, TRUE), 1, 2)</f>
        <v>5.3455790559193327E-2</v>
      </c>
      <c r="CQ387" s="113"/>
      <c r="CR387" s="113"/>
      <c r="CS387" s="113"/>
      <c r="CT387" s="113"/>
      <c r="CU387" s="113"/>
      <c r="CV387" s="113"/>
      <c r="CW387" s="113"/>
      <c r="CX387" s="113"/>
      <c r="CY387" s="113"/>
      <c r="CZ387" s="113"/>
      <c r="DA387" s="113"/>
      <c r="DB387" s="113"/>
      <c r="DC387" s="113"/>
      <c r="DD387" s="113"/>
      <c r="DE387" s="113"/>
      <c r="DF387" s="113"/>
      <c r="DG387" s="113"/>
      <c r="DH387" s="113"/>
      <c r="DI387" s="113"/>
      <c r="DJ387" s="113"/>
      <c r="DK387" s="113"/>
      <c r="DL387" s="113"/>
      <c r="DM387" s="113">
        <f t="shared" ref="DM387:DN387" si="1067">INDEX(LINEST(DM362:DM383, $C$226:$E$247, TRUE, TRUE), 1, 2)</f>
        <v>6.6409207243180446E-2</v>
      </c>
      <c r="DN387" s="113">
        <f t="shared" si="1067"/>
        <v>5.4558297566281393</v>
      </c>
    </row>
    <row r="388" spans="2:118">
      <c r="C388" s="18"/>
      <c r="D388" s="18"/>
      <c r="E388" s="18"/>
      <c r="G388" s="83"/>
      <c r="H388" s="83" t="s">
        <v>223</v>
      </c>
      <c r="I388" s="113">
        <f>INDEX(LINEST(I362:I383, $C$226:$E$247, TRUE, TRUE), 1, 1)</f>
        <v>-0.41888774278919705</v>
      </c>
      <c r="J388" s="113">
        <f t="shared" ref="J388" si="1068">INDEX(LINEST(J362:J383, $C$226:$E$247, TRUE, TRUE), 1, 1)</f>
        <v>5.5666573120596655E-2</v>
      </c>
      <c r="K388" s="113"/>
      <c r="L388" s="113">
        <f t="shared" ref="L388:M388" si="1069">INDEX(LINEST(L362:L383, $C$226:$E$247, TRUE, TRUE), 1, 1)</f>
        <v>-0.4103060547653733</v>
      </c>
      <c r="M388" s="113">
        <f t="shared" si="1069"/>
        <v>0.15072789692416302</v>
      </c>
      <c r="N388" s="113"/>
      <c r="O388" s="113">
        <f t="shared" ref="O388:P388" si="1070">INDEX(LINEST(O362:O383, $C$226:$E$247, TRUE, TRUE), 1, 1)</f>
        <v>-0.29152607755276416</v>
      </c>
      <c r="P388" s="113">
        <f t="shared" si="1070"/>
        <v>0.63962557442589429</v>
      </c>
      <c r="Q388" s="113"/>
      <c r="R388" s="113"/>
      <c r="S388" s="113">
        <f t="shared" ref="S388:T388" si="1071">INDEX(LINEST(S362:S383, $C$226:$E$247, TRUE, TRUE), 1, 1)</f>
        <v>-0.36265078821439206</v>
      </c>
      <c r="T388" s="113">
        <f t="shared" si="1071"/>
        <v>-0.37065644099010009</v>
      </c>
      <c r="U388" s="113"/>
      <c r="V388" s="113">
        <f t="shared" ref="V388:W388" si="1072">INDEX(LINEST(V362:V383, $C$226:$E$247, TRUE, TRUE), 1, 1)</f>
        <v>-0.67066329338266495</v>
      </c>
      <c r="W388" s="113">
        <f t="shared" si="1072"/>
        <v>0.76004342541059922</v>
      </c>
      <c r="X388" s="113"/>
      <c r="Y388" s="113">
        <f t="shared" ref="Y388" si="1073">INDEX(LINEST(Y362:Y383, $C$226:$E$247, TRUE, TRUE), 1, 1)</f>
        <v>-7.9058247651077204E-2</v>
      </c>
      <c r="Z388" s="113"/>
      <c r="AA388" s="113"/>
      <c r="AB388" s="113">
        <f t="shared" ref="AB388" si="1074">INDEX(LINEST(AB362:AB383, $C$226:$E$247, TRUE, TRUE), 1, 1)</f>
        <v>-0.46842548130126033</v>
      </c>
      <c r="AC388" s="113"/>
      <c r="AD388" s="113"/>
      <c r="AE388" s="113">
        <f t="shared" ref="AE388" si="1075">INDEX(LINEST(AE362:AE383, $C$226:$E$247, TRUE, TRUE), 1, 1)</f>
        <v>-0.25819451130443843</v>
      </c>
      <c r="AF388" s="113"/>
      <c r="AG388" s="113"/>
      <c r="AH388" s="113">
        <f t="shared" ref="AH388" si="1076">INDEX(LINEST(AH362:AH383, $C$226:$E$247, TRUE, TRUE), 1, 1)</f>
        <v>-0.19237375155020325</v>
      </c>
      <c r="AI388" s="113"/>
      <c r="AJ388" s="113"/>
      <c r="AK388" s="113">
        <f t="shared" ref="AK388" si="1077">INDEX(LINEST(AK362:AK383, $C$226:$E$247, TRUE, TRUE), 1, 1)</f>
        <v>-1.1463503153569015</v>
      </c>
      <c r="AL388" s="113"/>
      <c r="AM388" s="113"/>
      <c r="AN388" s="113">
        <f t="shared" ref="AN388:BA388" si="1078">INDEX(LINEST(AN362:AN383, $C$226:$E$247, TRUE, TRUE), 1, 1)</f>
        <v>0.12554611629948184</v>
      </c>
      <c r="AO388" s="113">
        <f t="shared" si="1078"/>
        <v>5.7700742806061578E-2</v>
      </c>
      <c r="AP388" s="113">
        <f t="shared" si="1078"/>
        <v>2.8786714819987912E-2</v>
      </c>
      <c r="AQ388" s="113">
        <f t="shared" si="1078"/>
        <v>4.1132563283792251E-2</v>
      </c>
      <c r="AR388" s="113">
        <f t="shared" si="1078"/>
        <v>-0.18237036113402885</v>
      </c>
      <c r="AS388" s="113">
        <f t="shared" si="1078"/>
        <v>3.8804513055684504E-2</v>
      </c>
      <c r="AT388" s="113">
        <f t="shared" si="1078"/>
        <v>-0.43524713356879535</v>
      </c>
      <c r="AU388" s="113">
        <f t="shared" si="1078"/>
        <v>6.7436663898045243E-2</v>
      </c>
      <c r="AV388" s="113">
        <f t="shared" si="1078"/>
        <v>-0.21602672757900018</v>
      </c>
      <c r="AW388" s="113">
        <f t="shared" si="1078"/>
        <v>-7.0059318586348299E-2</v>
      </c>
      <c r="AX388" s="113">
        <f t="shared" si="1078"/>
        <v>-0.58055879066143745</v>
      </c>
      <c r="AY388" s="113">
        <f t="shared" si="1078"/>
        <v>-8.0154670749422688E-2</v>
      </c>
      <c r="AZ388" s="113">
        <f t="shared" si="1078"/>
        <v>-0.12978410052900485</v>
      </c>
      <c r="BA388" s="113">
        <f t="shared" si="1078"/>
        <v>-0.12189856449582247</v>
      </c>
      <c r="BB388" s="113"/>
      <c r="BC388" s="113"/>
      <c r="BD388" s="113"/>
      <c r="BE388" s="113">
        <f t="shared" ref="BE388:BG388" si="1079">INDEX(LINEST(BE362:BE383, $C$226:$E$247, TRUE, TRUE), 1, 1)</f>
        <v>-3.4444725212229348E-2</v>
      </c>
      <c r="BF388" s="113">
        <f t="shared" si="1079"/>
        <v>0.1444820826642064</v>
      </c>
      <c r="BG388" s="113">
        <f t="shared" si="1079"/>
        <v>-8.6828134596673462E-2</v>
      </c>
      <c r="BH388" s="113"/>
      <c r="BI388" s="113">
        <f t="shared" ref="BI388:CF388" si="1080">INDEX(LINEST(BI362:BI383, $C$226:$E$247, TRUE, TRUE), 1, 1)</f>
        <v>-0.15767498185491424</v>
      </c>
      <c r="BJ388" s="113">
        <f t="shared" si="1080"/>
        <v>-0.32186245454749085</v>
      </c>
      <c r="BK388" s="113">
        <f t="shared" si="1080"/>
        <v>-5.9536726734881092E-2</v>
      </c>
      <c r="BL388" s="113">
        <f t="shared" si="1080"/>
        <v>-0.14465111561534449</v>
      </c>
      <c r="BM388" s="113">
        <f t="shared" si="1080"/>
        <v>-0.12895182588966189</v>
      </c>
      <c r="BN388" s="113">
        <f t="shared" si="1080"/>
        <v>-3.2598531013456111E-2</v>
      </c>
      <c r="BO388" s="113">
        <f t="shared" si="1080"/>
        <v>0.36170029897490436</v>
      </c>
      <c r="BP388" s="113">
        <f t="shared" si="1080"/>
        <v>8.4703545453582801E-2</v>
      </c>
      <c r="BQ388" s="113">
        <f t="shared" si="1080"/>
        <v>-4.7877219386478667E-2</v>
      </c>
      <c r="BR388" s="113">
        <f t="shared" si="1080"/>
        <v>0.16930870780236715</v>
      </c>
      <c r="BS388" s="113">
        <f t="shared" si="1080"/>
        <v>1.2179535329285876E-2</v>
      </c>
      <c r="BT388" s="113">
        <f t="shared" si="1080"/>
        <v>8.2503172194621749E-2</v>
      </c>
      <c r="BU388" s="113">
        <f t="shared" si="1080"/>
        <v>-3.4000672470513575E-2</v>
      </c>
      <c r="BV388" s="113">
        <f t="shared" si="1080"/>
        <v>6.6191971075705604E-3</v>
      </c>
      <c r="BW388" s="113">
        <f t="shared" si="1080"/>
        <v>-2.6351451119132337E-2</v>
      </c>
      <c r="BX388" s="113">
        <f t="shared" si="1080"/>
        <v>-7.8607682536296075E-2</v>
      </c>
      <c r="BY388" s="113">
        <f t="shared" si="1080"/>
        <v>-2.5329423731403934E-3</v>
      </c>
      <c r="BZ388" s="113">
        <f t="shared" si="1080"/>
        <v>2.4733189728841057E-3</v>
      </c>
      <c r="CA388" s="113">
        <f t="shared" si="1080"/>
        <v>-3.1070114831414182E-3</v>
      </c>
      <c r="CB388" s="113">
        <f t="shared" si="1080"/>
        <v>-0.14066893583154536</v>
      </c>
      <c r="CC388" s="113">
        <f t="shared" si="1080"/>
        <v>6.6717471273401441E-3</v>
      </c>
      <c r="CD388" s="113">
        <f t="shared" si="1080"/>
        <v>-0.2300272342014163</v>
      </c>
      <c r="CE388" s="113">
        <f t="shared" si="1080"/>
        <v>-0.35062177263570166</v>
      </c>
      <c r="CF388" s="113">
        <f t="shared" si="1080"/>
        <v>-5.743993444247939E-3</v>
      </c>
      <c r="CG388" s="113"/>
      <c r="CH388" s="113"/>
      <c r="CI388" s="113"/>
      <c r="CJ388" s="113">
        <f t="shared" ref="CJ388:CK388" si="1081">INDEX(LINEST(CJ362:CJ383, $C$226:$E$247, TRUE, TRUE), 1, 1)</f>
        <v>1.6149348566298304E-2</v>
      </c>
      <c r="CK388" s="113">
        <f t="shared" si="1081"/>
        <v>-0.59598168732631185</v>
      </c>
      <c r="CL388" s="113"/>
      <c r="CM388" s="113">
        <f t="shared" ref="CM388" si="1082">INDEX(LINEST(CM362:CM383, $C$226:$E$247, TRUE, TRUE), 1, 1)</f>
        <v>-0.20069733114437288</v>
      </c>
      <c r="CN388" s="113"/>
      <c r="CO388" s="113"/>
      <c r="CP388" s="113">
        <f t="shared" ref="CP388" si="1083">INDEX(LINEST(CP362:CP383, $C$226:$E$247, TRUE, TRUE), 1, 1)</f>
        <v>-7.4005356816491868E-2</v>
      </c>
      <c r="CQ388" s="113"/>
      <c r="CR388" s="113"/>
      <c r="CS388" s="113"/>
      <c r="CT388" s="113"/>
      <c r="CU388" s="113"/>
      <c r="CV388" s="113"/>
      <c r="CW388" s="113"/>
      <c r="CX388" s="113"/>
      <c r="CY388" s="113"/>
      <c r="CZ388" s="113"/>
      <c r="DA388" s="113"/>
      <c r="DB388" s="113"/>
      <c r="DC388" s="113"/>
      <c r="DD388" s="113"/>
      <c r="DE388" s="113"/>
      <c r="DF388" s="113"/>
      <c r="DG388" s="113"/>
      <c r="DH388" s="113"/>
      <c r="DI388" s="113"/>
      <c r="DJ388" s="113"/>
      <c r="DK388" s="113"/>
      <c r="DL388" s="113"/>
      <c r="DM388" s="113">
        <f t="shared" ref="DM388:DN388" si="1084">INDEX(LINEST(DM362:DM383, $C$226:$E$247, TRUE, TRUE), 1, 1)</f>
        <v>-0.2626962344592465</v>
      </c>
      <c r="DN388" s="113">
        <f t="shared" si="1084"/>
        <v>1.5511736684768533</v>
      </c>
    </row>
    <row r="389" spans="2:118">
      <c r="B389" s="16" t="s">
        <v>73</v>
      </c>
      <c r="C389" s="19"/>
      <c r="D389" s="17">
        <f>FIND(" ", B389)</f>
        <v>6</v>
      </c>
      <c r="E389" s="17">
        <f>FIND(" ", B389, D389+1)</f>
        <v>12</v>
      </c>
      <c r="G389" s="83"/>
      <c r="H389" s="83" t="s">
        <v>222</v>
      </c>
      <c r="I389" s="78">
        <f>INDEX(LINEST(I362:I383, $C$226:$E$247, TRUE, TRUE), 3,1)</f>
        <v>0.99130943996692478</v>
      </c>
      <c r="J389" s="78">
        <f t="shared" ref="J389" si="1085">INDEX(LINEST(J362:J383, $C$226:$E$247, TRUE, TRUE), 3,1)</f>
        <v>0.61237496729597896</v>
      </c>
      <c r="K389" s="78"/>
      <c r="L389" s="78">
        <f t="shared" ref="L389:M389" si="1086">INDEX(LINEST(L362:L383, $C$226:$E$247, TRUE, TRUE), 3,1)</f>
        <v>0.97019854115457371</v>
      </c>
      <c r="M389" s="78">
        <f t="shared" si="1086"/>
        <v>0.57352668252594752</v>
      </c>
      <c r="N389" s="78"/>
      <c r="O389" s="78">
        <f t="shared" ref="O389:P389" si="1087">INDEX(LINEST(O362:O383, $C$226:$E$247, TRUE, TRUE), 3,1)</f>
        <v>0.99227680756328418</v>
      </c>
      <c r="P389" s="78">
        <f t="shared" si="1087"/>
        <v>0.47636818029613431</v>
      </c>
      <c r="Q389" s="78"/>
      <c r="R389" s="78"/>
      <c r="S389" s="78">
        <f t="shared" ref="S389:T389" si="1088">INDEX(LINEST(S362:S383, $C$226:$E$247, TRUE, TRUE), 3,1)</f>
        <v>0.98885821031600807</v>
      </c>
      <c r="T389" s="78">
        <f t="shared" si="1088"/>
        <v>0.49759690902166948</v>
      </c>
      <c r="U389" s="78"/>
      <c r="V389" s="78">
        <f t="shared" ref="V389:W389" si="1089">INDEX(LINEST(V362:V383, $C$226:$E$247, TRUE, TRUE), 3,1)</f>
        <v>0.84884598729914895</v>
      </c>
      <c r="W389" s="78">
        <f t="shared" si="1089"/>
        <v>0.69650656311789438</v>
      </c>
      <c r="X389" s="78"/>
      <c r="Y389" s="78">
        <f t="shared" ref="Y389" si="1090">INDEX(LINEST(Y362:Y383, $C$226:$E$247, TRUE, TRUE), 3,1)</f>
        <v>0.88004764084813969</v>
      </c>
      <c r="Z389" s="78"/>
      <c r="AA389" s="78"/>
      <c r="AB389" s="78">
        <f t="shared" ref="AB389" si="1091">INDEX(LINEST(AB362:AB383, $C$226:$E$247, TRUE, TRUE), 3,1)</f>
        <v>0.95325984753480808</v>
      </c>
      <c r="AC389" s="78"/>
      <c r="AD389" s="78"/>
      <c r="AE389" s="78">
        <f t="shared" ref="AE389" si="1092">INDEX(LINEST(AE362:AE383, $C$226:$E$247, TRUE, TRUE), 3,1)</f>
        <v>0.92204880090406727</v>
      </c>
      <c r="AF389" s="78"/>
      <c r="AG389" s="78"/>
      <c r="AH389" s="78">
        <f t="shared" ref="AH389" si="1093">INDEX(LINEST(AH362:AH383, $C$226:$E$247, TRUE, TRUE), 3,1)</f>
        <v>0.90856290228715175</v>
      </c>
      <c r="AI389" s="78"/>
      <c r="AJ389" s="78"/>
      <c r="AK389" s="78">
        <f t="shared" ref="AK389" si="1094">INDEX(LINEST(AK362:AK383, $C$226:$E$247, TRUE, TRUE), 3,1)</f>
        <v>0.82555289779850805</v>
      </c>
      <c r="AL389" s="78"/>
      <c r="AM389" s="78"/>
      <c r="AN389" s="78">
        <f t="shared" ref="AN389:BA389" si="1095">INDEX(LINEST(AN362:AN383, $C$226:$E$247, TRUE, TRUE), 3,1)</f>
        <v>0.71680250736136275</v>
      </c>
      <c r="AO389" s="78">
        <f t="shared" si="1095"/>
        <v>0.62224787780035318</v>
      </c>
      <c r="AP389" s="78">
        <f t="shared" si="1095"/>
        <v>0.98854088991531308</v>
      </c>
      <c r="AQ389" s="78">
        <f t="shared" si="1095"/>
        <v>0.99267125059971251</v>
      </c>
      <c r="AR389" s="78">
        <f t="shared" si="1095"/>
        <v>0.9693536569950848</v>
      </c>
      <c r="AS389" s="78">
        <f t="shared" si="1095"/>
        <v>0.98902542167367602</v>
      </c>
      <c r="AT389" s="78">
        <f t="shared" si="1095"/>
        <v>0.82660439910948325</v>
      </c>
      <c r="AU389" s="78">
        <f t="shared" si="1095"/>
        <v>0.98731772862936651</v>
      </c>
      <c r="AV389" s="78">
        <f t="shared" si="1095"/>
        <v>0.88557985878291423</v>
      </c>
      <c r="AW389" s="78">
        <f t="shared" si="1095"/>
        <v>0.97886364684538485</v>
      </c>
      <c r="AX389" s="78">
        <f t="shared" si="1095"/>
        <v>0.77199187909207012</v>
      </c>
      <c r="AY389" s="78">
        <f t="shared" si="1095"/>
        <v>0.93300240337004348</v>
      </c>
      <c r="AZ389" s="78">
        <f t="shared" si="1095"/>
        <v>0.9741777622287644</v>
      </c>
      <c r="BA389" s="78">
        <f t="shared" si="1095"/>
        <v>0.89891284946890992</v>
      </c>
      <c r="BB389" s="78"/>
      <c r="BC389" s="78"/>
      <c r="BD389" s="78"/>
      <c r="BE389" s="78">
        <f t="shared" ref="BE389:BG389" si="1096">INDEX(LINEST(BE362:BE383, $C$226:$E$247, TRUE, TRUE), 3,1)</f>
        <v>0.9140014472818162</v>
      </c>
      <c r="BF389" s="78">
        <f t="shared" si="1096"/>
        <v>0.93333900627743138</v>
      </c>
      <c r="BG389" s="78">
        <f t="shared" si="1096"/>
        <v>0.89538173192246551</v>
      </c>
      <c r="BH389" s="78"/>
      <c r="BI389" s="78">
        <f t="shared" ref="BI389:CF389" si="1097">INDEX(LINEST(BI362:BI383, $C$226:$E$247, TRUE, TRUE), 3,1)</f>
        <v>0.98012288502620792</v>
      </c>
      <c r="BJ389" s="78">
        <f t="shared" si="1097"/>
        <v>0.82100978380390166</v>
      </c>
      <c r="BK389" s="78">
        <f t="shared" si="1097"/>
        <v>0.97399645363973242</v>
      </c>
      <c r="BL389" s="78">
        <f t="shared" si="1097"/>
        <v>0.97632982622769204</v>
      </c>
      <c r="BM389" s="78">
        <f t="shared" si="1097"/>
        <v>0.98712584044359564</v>
      </c>
      <c r="BN389" s="78">
        <f t="shared" si="1097"/>
        <v>0.97999972644807809</v>
      </c>
      <c r="BO389" s="78">
        <f t="shared" si="1097"/>
        <v>0.97067120738396873</v>
      </c>
      <c r="BP389" s="78">
        <f t="shared" si="1097"/>
        <v>0.89078671477184501</v>
      </c>
      <c r="BQ389" s="78">
        <f t="shared" si="1097"/>
        <v>0.96811065754156489</v>
      </c>
      <c r="BR389" s="78">
        <f t="shared" si="1097"/>
        <v>0.95786843431359225</v>
      </c>
      <c r="BS389" s="78">
        <f t="shared" si="1097"/>
        <v>0.97584667373515699</v>
      </c>
      <c r="BT389" s="78">
        <f t="shared" si="1097"/>
        <v>0.96638307586033978</v>
      </c>
      <c r="BU389" s="78">
        <f t="shared" si="1097"/>
        <v>0.94999725734830609</v>
      </c>
      <c r="BV389" s="78">
        <f t="shared" si="1097"/>
        <v>0.95479133266273997</v>
      </c>
      <c r="BW389" s="78">
        <f t="shared" si="1097"/>
        <v>0.93968807782894859</v>
      </c>
      <c r="BX389" s="78">
        <f t="shared" si="1097"/>
        <v>0.85829800255360233</v>
      </c>
      <c r="BY389" s="78">
        <f t="shared" si="1097"/>
        <v>0.91328206458494354</v>
      </c>
      <c r="BZ389" s="78">
        <f t="shared" si="1097"/>
        <v>0.9272442507624834</v>
      </c>
      <c r="CA389" s="78">
        <f t="shared" si="1097"/>
        <v>0.96754616134557836</v>
      </c>
      <c r="CB389" s="78">
        <f t="shared" si="1097"/>
        <v>0.94460680609102099</v>
      </c>
      <c r="CC389" s="78">
        <f t="shared" si="1097"/>
        <v>0.91066987769208751</v>
      </c>
      <c r="CD389" s="78">
        <f t="shared" si="1097"/>
        <v>0.94766033623782031</v>
      </c>
      <c r="CE389" s="78">
        <f t="shared" si="1097"/>
        <v>0.33864528486448686</v>
      </c>
      <c r="CF389" s="78">
        <f t="shared" si="1097"/>
        <v>0.94103903634869335</v>
      </c>
      <c r="CG389" s="78"/>
      <c r="CH389" s="78"/>
      <c r="CI389" s="78"/>
      <c r="CJ389" s="78">
        <f t="shared" ref="CJ389:CK389" si="1098">INDEX(LINEST(CJ362:CJ383, $C$226:$E$247, TRUE, TRUE), 3,1)</f>
        <v>0.52910253702593057</v>
      </c>
      <c r="CK389" s="78">
        <f t="shared" si="1098"/>
        <v>0.78348333290728989</v>
      </c>
      <c r="CL389" s="78"/>
      <c r="CM389" s="78">
        <f t="shared" ref="CM389" si="1099">INDEX(LINEST(CM362:CM383, $C$226:$E$247, TRUE, TRUE), 3,1)</f>
        <v>0.96026001878734824</v>
      </c>
      <c r="CN389" s="78"/>
      <c r="CO389" s="78"/>
      <c r="CP389" s="78">
        <f t="shared" ref="CP389" si="1100">INDEX(LINEST(CP362:CP383, $C$226:$E$247, TRUE, TRUE), 3,1)</f>
        <v>0.97676985305335307</v>
      </c>
      <c r="CQ389" s="78"/>
      <c r="CR389" s="78"/>
      <c r="CS389" s="78"/>
      <c r="CT389" s="78"/>
      <c r="CU389" s="78"/>
      <c r="CV389" s="78"/>
      <c r="CW389" s="78"/>
      <c r="CX389" s="78"/>
      <c r="CY389" s="78"/>
      <c r="CZ389" s="78"/>
      <c r="DA389" s="78"/>
      <c r="DB389" s="78"/>
      <c r="DC389" s="78"/>
      <c r="DD389" s="78"/>
      <c r="DE389" s="78"/>
      <c r="DF389" s="78"/>
      <c r="DG389" s="78"/>
      <c r="DH389" s="78"/>
      <c r="DI389" s="78"/>
      <c r="DJ389" s="78"/>
      <c r="DK389" s="78"/>
      <c r="DL389" s="78"/>
      <c r="DM389" s="78">
        <f t="shared" ref="DM389:DN389" si="1101">INDEX(LINEST(DM362:DM383, $C$226:$E$247, TRUE, TRUE), 3,1)</f>
        <v>0.96853702445232104</v>
      </c>
      <c r="DN389" s="78">
        <f t="shared" si="1101"/>
        <v>0.84802442558327173</v>
      </c>
    </row>
    <row r="390" spans="2:118">
      <c r="C390" s="19"/>
      <c r="D390" s="19"/>
      <c r="E390" s="19"/>
      <c r="G390" s="83"/>
      <c r="H390" s="83" t="s">
        <v>256</v>
      </c>
      <c r="I390" s="129">
        <f>I385+(I386*$C$247) + (I387*$D$247) + (I388*$E$247)</f>
        <v>25.295737893179421</v>
      </c>
      <c r="J390" s="129">
        <f t="shared" ref="J390" si="1102">J385+(J386*$C$247) + (J387*$D$247) + (J388*$E$247)</f>
        <v>6.3067412605964108</v>
      </c>
      <c r="K390" s="129"/>
      <c r="L390" s="129">
        <f t="shared" ref="L390:M390" si="1103">L385+(L386*$C$247) + (L387*$D$247) + (L388*$E$247)</f>
        <v>25.75410138937832</v>
      </c>
      <c r="M390" s="129">
        <f t="shared" si="1103"/>
        <v>6.6151080018096309</v>
      </c>
      <c r="N390" s="129"/>
      <c r="O390" s="129">
        <f t="shared" ref="O390:P390" si="1104">O385+(O386*$C$247) + (O387*$D$247) + (O388*$E$247)</f>
        <v>27.785935113041546</v>
      </c>
      <c r="P390" s="129">
        <f t="shared" si="1104"/>
        <v>5.2852521439790507</v>
      </c>
      <c r="Q390" s="129"/>
      <c r="R390" s="129"/>
      <c r="S390" s="129">
        <f t="shared" ref="S390:T390" si="1105">S385+(S386*$C$247) + (S387*$D$247) + (S388*$E$247)</f>
        <v>28.138776963191958</v>
      </c>
      <c r="T390" s="129">
        <f t="shared" si="1105"/>
        <v>8.8912333739832548</v>
      </c>
      <c r="U390" s="129"/>
      <c r="V390" s="129">
        <f t="shared" ref="V390:W390" si="1106">V385+(V386*$C$247) + (V387*$D$247) + (V388*$E$247)</f>
        <v>32.482795375484557</v>
      </c>
      <c r="W390" s="129">
        <f t="shared" si="1106"/>
        <v>7.0135767037984351</v>
      </c>
      <c r="X390" s="129"/>
      <c r="Y390" s="129">
        <f t="shared" ref="Y390" si="1107">Y385+(Y386*$C$247) + (Y387*$D$247) + (Y388*$E$247)</f>
        <v>18.983096264820574</v>
      </c>
      <c r="Z390" s="129"/>
      <c r="AA390" s="129"/>
      <c r="AB390" s="129">
        <f t="shared" ref="AB390" si="1108">AB385+(AB386*$C$247) + (AB387*$D$247) + (AB388*$E$247)</f>
        <v>21.855658249859857</v>
      </c>
      <c r="AC390" s="129"/>
      <c r="AD390" s="129"/>
      <c r="AE390" s="129">
        <f t="shared" ref="AE390" si="1109">AE385+(AE386*$C$247) + (AE387*$D$247) + (AE388*$E$247)</f>
        <v>17.882197007410923</v>
      </c>
      <c r="AF390" s="129"/>
      <c r="AG390" s="129"/>
      <c r="AH390" s="129">
        <f t="shared" ref="AH390" si="1110">AH385+(AH386*$C$247) + (AH387*$D$247) + (AH388*$E$247)</f>
        <v>18.142311237859303</v>
      </c>
      <c r="AI390" s="129"/>
      <c r="AJ390" s="129"/>
      <c r="AK390" s="129">
        <f t="shared" ref="AK390" si="1111">AK385+(AK386*$C$247) + (AK387*$D$247) + (AK388*$E$247)</f>
        <v>37.763056926942681</v>
      </c>
      <c r="AL390" s="129"/>
      <c r="AM390" s="129"/>
      <c r="AN390" s="129">
        <f t="shared" ref="AN390:BA390" si="1112">AN385+(AN386*$C$247) + (AN387*$D$247) + (AN388*$E$247)</f>
        <v>7.5171134586233563</v>
      </c>
      <c r="AO390" s="129">
        <f t="shared" si="1112"/>
        <v>6.9131163635406523</v>
      </c>
      <c r="AP390" s="129">
        <f t="shared" si="1112"/>
        <v>5.760574017502492</v>
      </c>
      <c r="AQ390" s="129">
        <f t="shared" si="1112"/>
        <v>5.8464428301488596</v>
      </c>
      <c r="AR390" s="129">
        <f t="shared" si="1112"/>
        <v>14.615502659907406</v>
      </c>
      <c r="AS390" s="129">
        <f t="shared" si="1112"/>
        <v>5.9441320853506596</v>
      </c>
      <c r="AT390" s="129">
        <f t="shared" si="1112"/>
        <v>9.1156308762489289</v>
      </c>
      <c r="AU390" s="129">
        <f t="shared" si="1112"/>
        <v>5.9649092803009864</v>
      </c>
      <c r="AV390" s="129">
        <f t="shared" si="1112"/>
        <v>9.0211055395663493</v>
      </c>
      <c r="AW390" s="129">
        <f t="shared" si="1112"/>
        <v>11.990890042835446</v>
      </c>
      <c r="AX390" s="129">
        <f t="shared" si="1112"/>
        <v>11.701258020916839</v>
      </c>
      <c r="AY390" s="129">
        <f t="shared" si="1112"/>
        <v>12.404345645860332</v>
      </c>
      <c r="AZ390" s="129">
        <f t="shared" si="1112"/>
        <v>13.17693841596207</v>
      </c>
      <c r="BA390" s="129">
        <f t="shared" si="1112"/>
        <v>14.463466888256647</v>
      </c>
      <c r="BB390" s="129"/>
      <c r="BC390" s="129"/>
      <c r="BD390" s="129"/>
      <c r="BE390" s="129">
        <f t="shared" ref="BE390:BG390" si="1113">BE385+(BE386*$C$247) + (BE387*$D$247) + (BE388*$E$247)</f>
        <v>7.9749114158959173</v>
      </c>
      <c r="BF390" s="129">
        <f t="shared" si="1113"/>
        <v>8.3547399440110439</v>
      </c>
      <c r="BG390" s="129">
        <f t="shared" si="1113"/>
        <v>16.316747047010949</v>
      </c>
      <c r="BH390" s="129"/>
      <c r="BI390" s="129">
        <f t="shared" ref="BI390:CF390" si="1114">BI385+(BI386*$C$247) + (BI387*$D$247) + (BI388*$E$247)</f>
        <v>11.780651656503494</v>
      </c>
      <c r="BJ390" s="129">
        <f t="shared" si="1114"/>
        <v>10.435718320436308</v>
      </c>
      <c r="BK390" s="129">
        <f t="shared" si="1114"/>
        <v>14.150673988003717</v>
      </c>
      <c r="BL390" s="129">
        <f t="shared" si="1114"/>
        <v>15.260581778783092</v>
      </c>
      <c r="BM390" s="129">
        <f t="shared" si="1114"/>
        <v>15.852574257362221</v>
      </c>
      <c r="BN390" s="129">
        <f t="shared" si="1114"/>
        <v>14.597883247162855</v>
      </c>
      <c r="BO390" s="129">
        <f t="shared" si="1114"/>
        <v>14.248341655516924</v>
      </c>
      <c r="BP390" s="129">
        <f t="shared" si="1114"/>
        <v>15.617000678750287</v>
      </c>
      <c r="BQ390" s="129">
        <f t="shared" si="1114"/>
        <v>14.680330968606413</v>
      </c>
      <c r="BR390" s="129">
        <f t="shared" si="1114"/>
        <v>15.251388837028117</v>
      </c>
      <c r="BS390" s="129">
        <f t="shared" si="1114"/>
        <v>15.728361046002355</v>
      </c>
      <c r="BT390" s="129">
        <f t="shared" si="1114"/>
        <v>14.765664796492388</v>
      </c>
      <c r="BU390" s="129">
        <f t="shared" si="1114"/>
        <v>13.239651027703815</v>
      </c>
      <c r="BV390" s="129">
        <f t="shared" si="1114"/>
        <v>12.462512984597268</v>
      </c>
      <c r="BW390" s="129">
        <f t="shared" si="1114"/>
        <v>13.465424252279171</v>
      </c>
      <c r="BX390" s="129">
        <f t="shared" si="1114"/>
        <v>4.3888285501805058</v>
      </c>
      <c r="BY390" s="129">
        <f t="shared" si="1114"/>
        <v>0.97031444403126343</v>
      </c>
      <c r="BZ390" s="129">
        <f t="shared" si="1114"/>
        <v>0.84680604552684091</v>
      </c>
      <c r="CA390" s="129">
        <f t="shared" si="1114"/>
        <v>11.443475700321107</v>
      </c>
      <c r="CB390" s="129">
        <f t="shared" si="1114"/>
        <v>11.511519914115013</v>
      </c>
      <c r="CC390" s="129">
        <f t="shared" si="1114"/>
        <v>11.982683959591615</v>
      </c>
      <c r="CD390" s="129">
        <f t="shared" si="1114"/>
        <v>14.150777489881534</v>
      </c>
      <c r="CE390" s="129">
        <f t="shared" si="1114"/>
        <v>12.277834108550678</v>
      </c>
      <c r="CF390" s="129">
        <f t="shared" si="1114"/>
        <v>0.95481299873617154</v>
      </c>
      <c r="CG390" s="129"/>
      <c r="CH390" s="129"/>
      <c r="CI390" s="129"/>
      <c r="CJ390" s="129">
        <f t="shared" ref="CJ390:CK390" si="1115">CJ385+(CJ386*$C$247) + (CJ387*$D$247) + (CJ388*$E$247)</f>
        <v>3.9776717836154951</v>
      </c>
      <c r="CK390" s="129">
        <f t="shared" si="1115"/>
        <v>10.778280993954922</v>
      </c>
      <c r="CL390" s="129"/>
      <c r="CM390" s="129">
        <f t="shared" ref="CM390" si="1116">CM385+(CM386*$C$247) + (CM387*$D$247) + (CM388*$E$247)</f>
        <v>23.102509194115385</v>
      </c>
      <c r="CN390" s="129"/>
      <c r="CO390" s="129"/>
      <c r="CP390" s="129">
        <f t="shared" ref="CP390" si="1117">CP385+(CP386*$C$247) + (CP387*$D$247) + (CP388*$E$247)</f>
        <v>8.7823574632250256</v>
      </c>
      <c r="CQ390" s="129"/>
      <c r="CR390" s="129"/>
      <c r="CS390" s="129"/>
      <c r="CT390" s="129"/>
      <c r="CU390" s="129"/>
      <c r="CV390" s="129"/>
      <c r="CW390" s="129"/>
      <c r="CX390" s="129"/>
      <c r="CY390" s="129"/>
      <c r="CZ390" s="129"/>
      <c r="DA390" s="129"/>
      <c r="DB390" s="129"/>
      <c r="DC390" s="129"/>
      <c r="DD390" s="129"/>
      <c r="DE390" s="129"/>
      <c r="DF390" s="129"/>
      <c r="DG390" s="129"/>
      <c r="DH390" s="129"/>
      <c r="DI390" s="129"/>
      <c r="DJ390" s="129"/>
      <c r="DK390" s="129"/>
      <c r="DL390" s="129"/>
      <c r="DM390" s="129">
        <f t="shared" ref="DM390:DN390" si="1118">DM385+(DM386*$C$247) + (DM387*$D$247) + (DM388*$E$247)</f>
        <v>16.182872760961345</v>
      </c>
      <c r="DN390" s="129">
        <f t="shared" si="1118"/>
        <v>78.932055955478972</v>
      </c>
    </row>
    <row r="391" spans="2:118">
      <c r="B391" s="16" t="s">
        <v>74</v>
      </c>
      <c r="C391" s="19"/>
      <c r="D391" s="17">
        <f>FIND(" ", B391)</f>
        <v>6</v>
      </c>
      <c r="E391" s="17">
        <f>FIND(" ", B391, D391+1)</f>
        <v>12</v>
      </c>
      <c r="G391" s="83"/>
      <c r="H391" s="83"/>
      <c r="I391" s="78"/>
      <c r="J391" s="78"/>
      <c r="K391" s="78"/>
      <c r="L391" s="78"/>
      <c r="M391" s="78"/>
      <c r="N391" s="78"/>
      <c r="O391" s="78"/>
      <c r="P391" s="78"/>
      <c r="Q391" s="78"/>
      <c r="R391" s="78"/>
      <c r="S391" s="78"/>
      <c r="T391" s="78"/>
      <c r="U391" s="78"/>
      <c r="V391" s="78"/>
      <c r="W391" s="78"/>
      <c r="X391" s="78"/>
      <c r="Y391" s="78"/>
      <c r="Z391" s="78"/>
      <c r="AA391" s="78"/>
      <c r="AB391" s="78"/>
      <c r="AC391" s="78"/>
      <c r="AD391" s="78"/>
      <c r="AE391" s="78"/>
      <c r="AF391" s="78"/>
      <c r="AG391" s="78"/>
      <c r="AH391" s="78"/>
      <c r="AI391" s="78"/>
      <c r="AJ391" s="78"/>
      <c r="AK391" s="78"/>
      <c r="AL391" s="78"/>
      <c r="AM391" s="78"/>
      <c r="AN391" s="78"/>
      <c r="AO391" s="78"/>
      <c r="AP391" s="78"/>
      <c r="AQ391" s="78"/>
      <c r="AR391" s="78"/>
      <c r="AS391" s="78"/>
      <c r="AT391" s="78"/>
      <c r="AU391" s="78"/>
      <c r="AV391" s="78"/>
      <c r="AW391" s="78"/>
      <c r="AX391" s="78"/>
      <c r="AY391" s="78"/>
      <c r="AZ391" s="78"/>
      <c r="BA391" s="78"/>
      <c r="BB391" s="78"/>
      <c r="BC391" s="78"/>
      <c r="BD391" s="78"/>
      <c r="BE391" s="78"/>
      <c r="BF391" s="78"/>
      <c r="BG391" s="78"/>
      <c r="BH391" s="78"/>
      <c r="BI391" s="78"/>
      <c r="BJ391" s="78"/>
      <c r="BK391" s="78"/>
      <c r="BL391" s="78"/>
      <c r="BM391" s="78"/>
      <c r="BN391" s="78"/>
      <c r="BO391" s="78"/>
      <c r="BP391" s="78"/>
      <c r="BQ391" s="78"/>
      <c r="BR391" s="78"/>
      <c r="BS391" s="78"/>
      <c r="BT391" s="78"/>
      <c r="BU391" s="78"/>
      <c r="BV391" s="78"/>
      <c r="BW391" s="78"/>
      <c r="BX391" s="78"/>
      <c r="BY391" s="78"/>
      <c r="BZ391" s="78"/>
      <c r="CA391" s="78"/>
      <c r="CB391" s="78"/>
      <c r="CC391" s="78"/>
      <c r="CD391" s="78"/>
      <c r="CE391" s="78"/>
      <c r="CF391" s="78"/>
      <c r="CG391" s="78"/>
      <c r="CH391" s="78"/>
      <c r="CI391" s="78"/>
      <c r="CJ391" s="78"/>
      <c r="CK391" s="78"/>
      <c r="CL391" s="78"/>
      <c r="CM391" s="78"/>
      <c r="CN391" s="78"/>
      <c r="CO391" s="78"/>
      <c r="CP391" s="78"/>
      <c r="CQ391" s="78"/>
      <c r="CR391" s="78"/>
      <c r="CS391" s="78"/>
      <c r="CT391" s="78"/>
      <c r="CU391" s="78"/>
      <c r="CV391" s="78"/>
      <c r="CW391" s="78"/>
      <c r="CX391" s="78"/>
      <c r="CY391" s="78"/>
      <c r="CZ391" s="78"/>
      <c r="DA391" s="78"/>
      <c r="DB391" s="78"/>
      <c r="DC391" s="78"/>
      <c r="DD391" s="78"/>
      <c r="DE391" s="78"/>
      <c r="DF391" s="78"/>
      <c r="DG391" s="78"/>
      <c r="DH391" s="78"/>
      <c r="DI391" s="78"/>
      <c r="DJ391" s="78"/>
      <c r="DK391" s="78"/>
      <c r="DL391" s="78"/>
      <c r="DM391" s="78"/>
      <c r="DN391" s="78"/>
    </row>
    <row r="392" spans="2:118">
      <c r="G392" s="128" t="s">
        <v>257</v>
      </c>
      <c r="H392" s="83" t="s">
        <v>217</v>
      </c>
      <c r="I392" s="113">
        <f>INDEX(LINEST(I372:I383, $C$236:$E$247, TRUE, TRUE), 1, 4)</f>
        <v>1014.3353597141233</v>
      </c>
      <c r="J392" s="113">
        <f>J383</f>
        <v>0</v>
      </c>
      <c r="K392" s="113">
        <f>K383</f>
        <v>0</v>
      </c>
      <c r="L392" s="113">
        <f t="shared" ref="L392" si="1119">INDEX(LINEST(L372:L383, $C$236:$E$247, TRUE, TRUE), 1, 4)</f>
        <v>1647.0883207529801</v>
      </c>
      <c r="M392" s="113">
        <f>M383</f>
        <v>0</v>
      </c>
      <c r="N392" s="113">
        <f>N383</f>
        <v>0</v>
      </c>
      <c r="O392" s="113">
        <f t="shared" ref="O392" si="1120">INDEX(LINEST(O372:O383, $C$236:$E$247, TRUE, TRUE), 1, 4)</f>
        <v>1339.3248492594166</v>
      </c>
      <c r="P392" s="113">
        <f>P383</f>
        <v>0</v>
      </c>
      <c r="Q392" s="113">
        <f>Q383</f>
        <v>0</v>
      </c>
      <c r="R392" s="113"/>
      <c r="S392" s="113">
        <f t="shared" ref="S392" si="1121">INDEX(LINEST(S372:S383, $C$236:$E$247, TRUE, TRUE), 1, 4)</f>
        <v>1126.1690924222382</v>
      </c>
      <c r="T392" s="113">
        <f>T383</f>
        <v>0</v>
      </c>
      <c r="U392" s="113">
        <f>U383</f>
        <v>0</v>
      </c>
      <c r="V392" s="113">
        <f t="shared" ref="V392" si="1122">INDEX(LINEST(V372:V383, $C$236:$E$247, TRUE, TRUE), 1, 4)</f>
        <v>435.18845890362854</v>
      </c>
      <c r="W392" s="113">
        <f>W383</f>
        <v>0</v>
      </c>
      <c r="X392" s="113">
        <f>X383</f>
        <v>0</v>
      </c>
      <c r="Y392" s="113">
        <f t="shared" ref="Y392" si="1123">INDEX(LINEST(Y372:Y383, $C$236:$E$247, TRUE, TRUE), 1, 4)</f>
        <v>196.82009616335225</v>
      </c>
      <c r="Z392" s="113"/>
      <c r="AA392" s="113"/>
      <c r="AB392" s="113">
        <f t="shared" ref="AB392" si="1124">INDEX(LINEST(AB372:AB383, $C$236:$E$247, TRUE, TRUE), 1, 4)</f>
        <v>1036.0966930200516</v>
      </c>
      <c r="AC392" s="113"/>
      <c r="AD392" s="113"/>
      <c r="AE392" s="113">
        <f t="shared" ref="AE392" si="1125">INDEX(LINEST(AE372:AE383, $C$236:$E$247, TRUE, TRUE), 1, 4)</f>
        <v>541.33628972166798</v>
      </c>
      <c r="AF392" s="113"/>
      <c r="AG392" s="113"/>
      <c r="AH392" s="113">
        <f t="shared" ref="AH392" si="1126">INDEX(LINEST(AH372:AH383, $C$236:$E$247, TRUE, TRUE), 1, 4)</f>
        <v>669.83655401598764</v>
      </c>
      <c r="AI392" s="113"/>
      <c r="AJ392" s="113"/>
      <c r="AK392" s="113">
        <f t="shared" ref="AK392" si="1127">INDEX(LINEST(AK372:AK383, $C$236:$E$247, TRUE, TRUE), 1, 4)</f>
        <v>-3742.7310164927735</v>
      </c>
      <c r="AL392" s="113"/>
      <c r="AM392" s="113"/>
      <c r="AN392" s="113">
        <f t="shared" ref="AN392:BA392" si="1128">INDEX(LINEST(AN372:AN383, $C$236:$E$247, TRUE, TRUE), 1, 4)</f>
        <v>-475.6850877839924</v>
      </c>
      <c r="AO392" s="113">
        <f t="shared" si="1128"/>
        <v>1156.1602620670915</v>
      </c>
      <c r="AP392" s="113">
        <f t="shared" si="1128"/>
        <v>-32.86730231782736</v>
      </c>
      <c r="AQ392" s="113">
        <f t="shared" si="1128"/>
        <v>-23.067250646723689</v>
      </c>
      <c r="AR392" s="113">
        <f t="shared" si="1128"/>
        <v>-514.48767576200271</v>
      </c>
      <c r="AS392" s="113">
        <f t="shared" si="1128"/>
        <v>-86.640424579963494</v>
      </c>
      <c r="AT392" s="113">
        <f t="shared" si="1128"/>
        <v>2180.7935832662201</v>
      </c>
      <c r="AU392" s="113">
        <f t="shared" si="1128"/>
        <v>-125.30300364764382</v>
      </c>
      <c r="AV392" s="113">
        <f t="shared" si="1128"/>
        <v>1359.9896864369939</v>
      </c>
      <c r="AW392" s="113">
        <f t="shared" si="1128"/>
        <v>-399.89274412190525</v>
      </c>
      <c r="AX392" s="113">
        <f t="shared" si="1128"/>
        <v>569.48914092693451</v>
      </c>
      <c r="AY392" s="113">
        <f t="shared" si="1128"/>
        <v>305.04181027735945</v>
      </c>
      <c r="AZ392" s="113">
        <f t="shared" si="1128"/>
        <v>442.28602121044071</v>
      </c>
      <c r="BA392" s="113">
        <f t="shared" si="1128"/>
        <v>1367.2004430674492</v>
      </c>
      <c r="BB392" s="146">
        <f>BB383</f>
        <v>16.2</v>
      </c>
      <c r="BC392" s="146">
        <f t="shared" ref="BC392:BD392" si="1129">BC383</f>
        <v>15</v>
      </c>
      <c r="BD392" s="146">
        <f t="shared" si="1129"/>
        <v>20</v>
      </c>
      <c r="BE392" s="113">
        <f t="shared" ref="BE392:BG392" si="1130">INDEX(LINEST(BE372:BE383, $C$236:$E$247, TRUE, TRUE), 1, 4)</f>
        <v>-636.40919172122267</v>
      </c>
      <c r="BF392" s="113">
        <f t="shared" si="1130"/>
        <v>-862.84941133651864</v>
      </c>
      <c r="BG392" s="113">
        <f t="shared" si="1130"/>
        <v>-1866.4754180772215</v>
      </c>
      <c r="BH392" s="113"/>
      <c r="BI392" s="113">
        <f t="shared" ref="BI392:CF392" si="1131">INDEX(LINEST(BI372:BI383, $C$236:$E$247, TRUE, TRUE), 1, 4)</f>
        <v>62.988464048840314</v>
      </c>
      <c r="BJ392" s="113">
        <f t="shared" si="1131"/>
        <v>276.79254410551675</v>
      </c>
      <c r="BK392" s="113">
        <f t="shared" si="1131"/>
        <v>-666.20187094681637</v>
      </c>
      <c r="BL392" s="113">
        <f t="shared" si="1131"/>
        <v>248.65303344231475</v>
      </c>
      <c r="BM392" s="113">
        <f t="shared" si="1131"/>
        <v>-417.50622273230391</v>
      </c>
      <c r="BN392" s="113">
        <f t="shared" si="1131"/>
        <v>455.14168097570143</v>
      </c>
      <c r="BO392" s="113">
        <f t="shared" si="1131"/>
        <v>-1060.2835057669715</v>
      </c>
      <c r="BP392" s="113">
        <f t="shared" si="1131"/>
        <v>-836.16886060152376</v>
      </c>
      <c r="BQ392" s="113">
        <f t="shared" si="1131"/>
        <v>-115.49518740836307</v>
      </c>
      <c r="BR392" s="113">
        <f t="shared" si="1131"/>
        <v>-786.92441981280297</v>
      </c>
      <c r="BS392" s="113">
        <f t="shared" si="1131"/>
        <v>33.049514176051197</v>
      </c>
      <c r="BT392" s="113">
        <f t="shared" si="1131"/>
        <v>246.81106538100792</v>
      </c>
      <c r="BU392" s="113">
        <f t="shared" si="1131"/>
        <v>-652.73151100298605</v>
      </c>
      <c r="BV392" s="113">
        <f t="shared" si="1131"/>
        <v>-579.11275274482909</v>
      </c>
      <c r="BW392" s="113">
        <f t="shared" si="1131"/>
        <v>102.25300775400663</v>
      </c>
      <c r="BX392" s="113">
        <f t="shared" si="1131"/>
        <v>210.46718124365341</v>
      </c>
      <c r="BY392" s="113">
        <f t="shared" si="1131"/>
        <v>43.560057910578792</v>
      </c>
      <c r="BZ392" s="113">
        <f t="shared" si="1131"/>
        <v>41.993431216301516</v>
      </c>
      <c r="CA392" s="113">
        <f t="shared" si="1131"/>
        <v>-66.793325670087242</v>
      </c>
      <c r="CB392" s="113">
        <f t="shared" si="1131"/>
        <v>97.028374176178318</v>
      </c>
      <c r="CC392" s="113">
        <f t="shared" si="1131"/>
        <v>-574.59475854353025</v>
      </c>
      <c r="CD392" s="113">
        <f t="shared" si="1131"/>
        <v>1531.099031596885</v>
      </c>
      <c r="CE392" s="113">
        <f t="shared" si="1131"/>
        <v>-1502.2084138371706</v>
      </c>
      <c r="CF392" s="113">
        <f t="shared" si="1131"/>
        <v>24.94598281169722</v>
      </c>
      <c r="CG392" s="113"/>
      <c r="CH392" s="113"/>
      <c r="CI392" s="113"/>
      <c r="CJ392" s="113">
        <f t="shared" ref="CJ392:CK392" si="1132">INDEX(LINEST(CJ372:CJ383, $C$236:$E$247, TRUE, TRUE), 1, 4)</f>
        <v>941.93975391004813</v>
      </c>
      <c r="CK392" s="113">
        <f t="shared" si="1132"/>
        <v>-256.90139800451732</v>
      </c>
      <c r="CL392" s="113"/>
      <c r="CM392" s="113">
        <f t="shared" ref="CM392" si="1133">INDEX(LINEST(CM372:CM383, $C$236:$E$247, TRUE, TRUE), 1, 4)</f>
        <v>-887.50397978351566</v>
      </c>
      <c r="CN392" s="113"/>
      <c r="CO392" s="113"/>
      <c r="CP392" s="113">
        <f t="shared" ref="CP392" si="1134">INDEX(LINEST(CP372:CP383, $C$236:$E$247, TRUE, TRUE), 1, 4)</f>
        <v>-178.88826704328284</v>
      </c>
      <c r="CQ392" s="113"/>
      <c r="CR392" s="113"/>
      <c r="CS392" s="113"/>
      <c r="CT392" s="113"/>
      <c r="CU392" s="113"/>
      <c r="CV392" s="113"/>
      <c r="CW392" s="113"/>
      <c r="CX392" s="113"/>
      <c r="CY392" s="113"/>
      <c r="CZ392" s="113"/>
      <c r="DA392" s="113"/>
      <c r="DB392" s="113"/>
      <c r="DC392" s="113"/>
      <c r="DD392" s="113"/>
      <c r="DE392" s="113"/>
      <c r="DF392" s="113"/>
      <c r="DG392" s="113"/>
      <c r="DH392" s="113"/>
      <c r="DI392" s="113"/>
      <c r="DJ392" s="113"/>
      <c r="DK392" s="113"/>
      <c r="DL392" s="113"/>
      <c r="DM392" s="113">
        <f t="shared" ref="DM392:DN392" si="1135">INDEX(LINEST(DM372:DM383, $C$236:$E$247, TRUE, TRUE), 1, 4)</f>
        <v>203.58813710317037</v>
      </c>
      <c r="DN392" s="113">
        <f t="shared" si="1135"/>
        <v>-2382.1719712863069</v>
      </c>
    </row>
    <row r="393" spans="2:118">
      <c r="G393" s="83"/>
      <c r="H393" s="83" t="s">
        <v>218</v>
      </c>
      <c r="I393" s="113">
        <f>INDEX(LINEST(I372:I383, $C$236:$E$247, TRUE, TRUE), 1, 3)</f>
        <v>0.28525379007176038</v>
      </c>
      <c r="J393" s="113">
        <v>0</v>
      </c>
      <c r="K393" s="113">
        <v>0</v>
      </c>
      <c r="L393" s="113">
        <f t="shared" ref="L393" si="1136">INDEX(LINEST(L372:L383, $C$236:$E$247, TRUE, TRUE), 1, 3)</f>
        <v>0.34903993639504699</v>
      </c>
      <c r="M393" s="113">
        <v>0</v>
      </c>
      <c r="N393" s="113">
        <v>0</v>
      </c>
      <c r="O393" s="113">
        <f t="shared" ref="O393" si="1137">INDEX(LINEST(O372:O383, $C$236:$E$247, TRUE, TRUE), 1, 3)</f>
        <v>0.30033197298659969</v>
      </c>
      <c r="P393" s="113">
        <v>0</v>
      </c>
      <c r="Q393" s="113">
        <v>0</v>
      </c>
      <c r="R393" s="113"/>
      <c r="S393" s="113">
        <f t="shared" ref="S393" si="1138">INDEX(LINEST(S372:S383, $C$236:$E$247, TRUE, TRUE), 1, 3)</f>
        <v>0.30850348387911536</v>
      </c>
      <c r="T393" s="113">
        <v>0</v>
      </c>
      <c r="U393" s="113">
        <v>0</v>
      </c>
      <c r="V393" s="113">
        <f t="shared" ref="V393" si="1139">INDEX(LINEST(V372:V383, $C$236:$E$247, TRUE, TRUE), 1, 3)</f>
        <v>0.35790958727791833</v>
      </c>
      <c r="W393" s="113">
        <v>0</v>
      </c>
      <c r="X393" s="113">
        <v>0</v>
      </c>
      <c r="Y393" s="113">
        <f t="shared" ref="Y393" si="1140">INDEX(LINEST(Y372:Y383, $C$236:$E$247, TRUE, TRUE), 1, 3)</f>
        <v>0.12873000030378404</v>
      </c>
      <c r="Z393" s="113"/>
      <c r="AA393" s="113"/>
      <c r="AB393" s="113">
        <f t="shared" ref="AB393" si="1141">INDEX(LINEST(AB372:AB383, $C$236:$E$247, TRUE, TRUE), 1, 3)</f>
        <v>0.31549761354154365</v>
      </c>
      <c r="AC393" s="113"/>
      <c r="AD393" s="113"/>
      <c r="AE393" s="113">
        <f t="shared" ref="AE393" si="1142">INDEX(LINEST(AE372:AE383, $C$236:$E$247, TRUE, TRUE), 1, 3)</f>
        <v>0.1733149420812285</v>
      </c>
      <c r="AF393" s="113"/>
      <c r="AG393" s="113"/>
      <c r="AH393" s="113">
        <f t="shared" ref="AH393" si="1143">INDEX(LINEST(AH372:AH383, $C$236:$E$247, TRUE, TRUE), 1, 3)</f>
        <v>0.17982339293017083</v>
      </c>
      <c r="AI393" s="113"/>
      <c r="AJ393" s="113"/>
      <c r="AK393" s="113">
        <f t="shared" ref="AK393" si="1144">INDEX(LINEST(AK372:AK383, $C$236:$E$247, TRUE, TRUE), 1, 3)</f>
        <v>0.12106388120730498</v>
      </c>
      <c r="AL393" s="113"/>
      <c r="AM393" s="113"/>
      <c r="AN393" s="113">
        <f t="shared" ref="AN393:BA393" si="1145">INDEX(LINEST(AN372:AN383, $C$236:$E$247, TRUE, TRUE), 1, 3)</f>
        <v>-8.0457896989443112E-2</v>
      </c>
      <c r="AO393" s="113">
        <f t="shared" si="1145"/>
        <v>0.14692825471436669</v>
      </c>
      <c r="AP393" s="113">
        <f t="shared" si="1145"/>
        <v>3.1913817572362085E-2</v>
      </c>
      <c r="AQ393" s="113">
        <f t="shared" si="1145"/>
        <v>2.8741177015360855E-2</v>
      </c>
      <c r="AR393" s="113">
        <f t="shared" si="1145"/>
        <v>8.930438763735872E-2</v>
      </c>
      <c r="AS393" s="113">
        <f t="shared" si="1145"/>
        <v>1.95886160398306E-2</v>
      </c>
      <c r="AT393" s="113">
        <f t="shared" si="1145"/>
        <v>0.35646638314175155</v>
      </c>
      <c r="AU393" s="113">
        <f t="shared" si="1145"/>
        <v>1.2595920814669655E-2</v>
      </c>
      <c r="AV393" s="113">
        <f t="shared" si="1145"/>
        <v>0.23752255756626917</v>
      </c>
      <c r="AW393" s="113">
        <f t="shared" si="1145"/>
        <v>3.8248651729176159E-2</v>
      </c>
      <c r="AX393" s="113">
        <f t="shared" si="1145"/>
        <v>0.21334699349760061</v>
      </c>
      <c r="AY393" s="113">
        <f t="shared" si="1145"/>
        <v>0.12413825781617059</v>
      </c>
      <c r="AZ393" s="113">
        <f t="shared" si="1145"/>
        <v>0.12596510747672898</v>
      </c>
      <c r="BA393" s="113">
        <f t="shared" si="1145"/>
        <v>0.20883123370499432</v>
      </c>
      <c r="BB393" s="146">
        <v>0</v>
      </c>
      <c r="BC393" s="146">
        <v>0</v>
      </c>
      <c r="BD393" s="146">
        <v>0</v>
      </c>
      <c r="BE393" s="113">
        <f t="shared" ref="BE393:BG393" si="1146">INDEX(LINEST(BE372:BE383, $C$236:$E$247, TRUE, TRUE), 1, 3)</f>
        <v>-3.5881088607433359E-2</v>
      </c>
      <c r="BF393" s="113">
        <f t="shared" si="1146"/>
        <v>-7.3637372676399387E-2</v>
      </c>
      <c r="BG393" s="113">
        <f t="shared" si="1146"/>
        <v>-0.11710830809031415</v>
      </c>
      <c r="BH393" s="113"/>
      <c r="BI393" s="113">
        <f t="shared" ref="BI393:CF393" si="1147">INDEX(LINEST(BI372:BI383, $C$236:$E$247, TRUE, TRUE), 1, 3)</f>
        <v>0.1049697497184584</v>
      </c>
      <c r="BJ393" s="113">
        <f t="shared" si="1147"/>
        <v>0.15289566426885171</v>
      </c>
      <c r="BK393" s="113">
        <f t="shared" si="1147"/>
        <v>3.3069715846196231E-2</v>
      </c>
      <c r="BL393" s="113">
        <f t="shared" si="1147"/>
        <v>0.17008558025747944</v>
      </c>
      <c r="BM393" s="113">
        <f t="shared" si="1147"/>
        <v>9.4866142836792844E-2</v>
      </c>
      <c r="BN393" s="113">
        <f t="shared" si="1147"/>
        <v>0.16843940761577827</v>
      </c>
      <c r="BO393" s="113">
        <f t="shared" si="1147"/>
        <v>-9.8603143857696557E-2</v>
      </c>
      <c r="BP393" s="113">
        <f t="shared" si="1147"/>
        <v>1.0114315994599585E-2</v>
      </c>
      <c r="BQ393" s="113">
        <f t="shared" si="1147"/>
        <v>5.7848925447296133E-2</v>
      </c>
      <c r="BR393" s="113">
        <f t="shared" si="1147"/>
        <v>-2.2652145775164167E-2</v>
      </c>
      <c r="BS393" s="113">
        <f t="shared" si="1147"/>
        <v>0.10258283785902697</v>
      </c>
      <c r="BT393" s="113">
        <f t="shared" si="1147"/>
        <v>9.9449491905464454E-2</v>
      </c>
      <c r="BU393" s="113">
        <f t="shared" si="1147"/>
        <v>1.3732311826624826E-2</v>
      </c>
      <c r="BV393" s="113">
        <f t="shared" si="1147"/>
        <v>-1.4924128779685488E-2</v>
      </c>
      <c r="BW393" s="113">
        <f t="shared" si="1147"/>
        <v>0.10084825027052426</v>
      </c>
      <c r="BX393" s="113">
        <f t="shared" si="1147"/>
        <v>4.9994370284308587E-2</v>
      </c>
      <c r="BY393" s="113">
        <f t="shared" si="1147"/>
        <v>1.159391054920913E-2</v>
      </c>
      <c r="BZ393" s="113">
        <f t="shared" si="1147"/>
        <v>7.9233049195312991E-3</v>
      </c>
      <c r="CA393" s="113">
        <f t="shared" si="1147"/>
        <v>5.6819051103246247E-2</v>
      </c>
      <c r="CB393" s="113">
        <f t="shared" si="1147"/>
        <v>6.1568527463199949E-2</v>
      </c>
      <c r="CC393" s="113">
        <f t="shared" si="1147"/>
        <v>-1.5428864784684658E-2</v>
      </c>
      <c r="CD393" s="113">
        <f t="shared" si="1147"/>
        <v>0.26765364556101168</v>
      </c>
      <c r="CE393" s="113">
        <f t="shared" si="1147"/>
        <v>-0.15181708718596751</v>
      </c>
      <c r="CF393" s="113">
        <f t="shared" si="1147"/>
        <v>1.1931191397702221E-2</v>
      </c>
      <c r="CG393" s="113"/>
      <c r="CH393" s="113"/>
      <c r="CI393" s="113"/>
      <c r="CJ393" s="113">
        <f t="shared" ref="CJ393:CK393" si="1148">INDEX(LINEST(CJ372:CJ383, $C$236:$E$247, TRUE, TRUE), 1, 3)</f>
        <v>0.12301717374693241</v>
      </c>
      <c r="CK393" s="113">
        <f t="shared" si="1148"/>
        <v>4.7432850018336158E-2</v>
      </c>
      <c r="CL393" s="113"/>
      <c r="CM393" s="113">
        <f t="shared" ref="CM393" si="1149">INDEX(LINEST(CM372:CM383, $C$236:$E$247, TRUE, TRUE), 1, 3)</f>
        <v>6.8097629946089241E-2</v>
      </c>
      <c r="CN393" s="113"/>
      <c r="CO393" s="113"/>
      <c r="CP393" s="113">
        <f t="shared" ref="CP393" si="1150">INDEX(LINEST(CP372:CP383, $C$236:$E$247, TRUE, TRUE), 1, 3)</f>
        <v>4.8600786012097191E-2</v>
      </c>
      <c r="CQ393" s="113"/>
      <c r="CR393" s="113"/>
      <c r="CS393" s="113"/>
      <c r="CT393" s="113"/>
      <c r="CU393" s="113"/>
      <c r="CV393" s="113"/>
      <c r="CW393" s="113"/>
      <c r="CX393" s="113"/>
      <c r="CY393" s="113"/>
      <c r="CZ393" s="113"/>
      <c r="DA393" s="113"/>
      <c r="DB393" s="113"/>
      <c r="DC393" s="113"/>
      <c r="DD393" s="113"/>
      <c r="DE393" s="113"/>
      <c r="DF393" s="113"/>
      <c r="DG393" s="113"/>
      <c r="DH393" s="113"/>
      <c r="DI393" s="113"/>
      <c r="DJ393" s="113"/>
      <c r="DK393" s="113"/>
      <c r="DL393" s="113"/>
      <c r="DM393" s="113">
        <f t="shared" ref="DM393:DN393" si="1151">INDEX(LINEST(DM372:DM383, $C$236:$E$247, TRUE, TRUE), 1, 3)</f>
        <v>0.17803117866082352</v>
      </c>
      <c r="DN393" s="113">
        <f t="shared" si="1151"/>
        <v>0.16943669738878891</v>
      </c>
    </row>
    <row r="394" spans="2:118">
      <c r="B394">
        <f>VALUE(LEFT(B387,D387-1))</f>
        <v>29.87</v>
      </c>
      <c r="C394">
        <f>VALUE(MID(B387, D387+1, E387-D387-1))</f>
        <v>33.25</v>
      </c>
      <c r="D394">
        <f>VALUE(RIGHT(B387, LEN(B387) - E387 ))</f>
        <v>31.7</v>
      </c>
      <c r="G394" s="83"/>
      <c r="H394" s="83" t="s">
        <v>219</v>
      </c>
      <c r="I394" s="113">
        <f>INDEX(LINEST(I372:I383, $C$236:$E$247, TRUE, TRUE), 1, 2)</f>
        <v>0.80874283727104945</v>
      </c>
      <c r="J394" s="113">
        <v>0</v>
      </c>
      <c r="K394" s="113">
        <v>0</v>
      </c>
      <c r="L394" s="113">
        <f t="shared" ref="L394" si="1152">INDEX(LINEST(L372:L383, $C$236:$E$247, TRUE, TRUE), 1, 2)</f>
        <v>0.84471296745215196</v>
      </c>
      <c r="M394" s="113">
        <v>0</v>
      </c>
      <c r="N394" s="113">
        <v>0</v>
      </c>
      <c r="O394" s="113">
        <f t="shared" ref="O394" si="1153">INDEX(LINEST(O372:O383, $C$236:$E$247, TRUE, TRUE), 1, 2)</f>
        <v>1.1019063010372481</v>
      </c>
      <c r="P394" s="113">
        <v>0</v>
      </c>
      <c r="Q394" s="113">
        <v>0</v>
      </c>
      <c r="R394" s="113"/>
      <c r="S394" s="113">
        <f t="shared" ref="S394" si="1154">INDEX(LINEST(S372:S383, $C$236:$E$247, TRUE, TRUE), 1, 2)</f>
        <v>0.3653360561403467</v>
      </c>
      <c r="T394" s="113">
        <v>0</v>
      </c>
      <c r="U394" s="113">
        <v>0</v>
      </c>
      <c r="V394" s="113">
        <f t="shared" ref="V394" si="1155">INDEX(LINEST(V372:V383, $C$236:$E$247, TRUE, TRUE), 1, 2)</f>
        <v>-2.2489980472674693</v>
      </c>
      <c r="W394" s="113">
        <v>0</v>
      </c>
      <c r="X394" s="113">
        <v>0</v>
      </c>
      <c r="Y394" s="113">
        <f t="shared" ref="Y394" si="1156">INDEX(LINEST(Y372:Y383, $C$236:$E$247, TRUE, TRUE), 1, 2)</f>
        <v>0.40187990815056984</v>
      </c>
      <c r="Z394" s="113"/>
      <c r="AA394" s="113"/>
      <c r="AB394" s="113">
        <f t="shared" ref="AB394" si="1157">INDEX(LINEST(AB372:AB383, $C$236:$E$247, TRUE, TRUE), 1, 2)</f>
        <v>-7.9650075111301122E-2</v>
      </c>
      <c r="AC394" s="113"/>
      <c r="AD394" s="113"/>
      <c r="AE394" s="113">
        <f t="shared" ref="AE394" si="1158">INDEX(LINEST(AE372:AE383, $C$236:$E$247, TRUE, TRUE), 1, 2)</f>
        <v>0.61510536012137174</v>
      </c>
      <c r="AF394" s="113"/>
      <c r="AG394" s="113"/>
      <c r="AH394" s="113">
        <f t="shared" ref="AH394" si="1159">INDEX(LINEST(AH372:AH383, $C$236:$E$247, TRUE, TRUE), 1, 2)</f>
        <v>0.81772678761857465</v>
      </c>
      <c r="AI394" s="113"/>
      <c r="AJ394" s="113"/>
      <c r="AK394" s="113">
        <f t="shared" ref="AK394" si="1160">INDEX(LINEST(AK372:AK383, $C$236:$E$247, TRUE, TRUE), 1, 2)</f>
        <v>-6.2100522623200316</v>
      </c>
      <c r="AL394" s="113"/>
      <c r="AM394" s="113"/>
      <c r="AN394" s="113">
        <f t="shared" ref="AN394:BA394" si="1161">INDEX(LINEST(AN372:AN383, $C$236:$E$247, TRUE, TRUE), 1, 2)</f>
        <v>2.7346998474789168</v>
      </c>
      <c r="AO394" s="113">
        <f t="shared" si="1161"/>
        <v>0.86461844032667912</v>
      </c>
      <c r="AP394" s="113">
        <f t="shared" si="1161"/>
        <v>0.13288812247391152</v>
      </c>
      <c r="AQ394" s="113">
        <f t="shared" si="1161"/>
        <v>0.20385220476660487</v>
      </c>
      <c r="AR394" s="113">
        <f t="shared" si="1161"/>
        <v>-4.7670480989566048E-2</v>
      </c>
      <c r="AS394" s="113">
        <f t="shared" si="1161"/>
        <v>0.20120634955624467</v>
      </c>
      <c r="AT394" s="113">
        <f t="shared" si="1161"/>
        <v>-4.4309486086344448E-2</v>
      </c>
      <c r="AU394" s="113">
        <f t="shared" si="1161"/>
        <v>0.22003355536409347</v>
      </c>
      <c r="AV394" s="113">
        <f t="shared" si="1161"/>
        <v>0.47927435536045226</v>
      </c>
      <c r="AW394" s="113">
        <f t="shared" si="1161"/>
        <v>0.30033636346392339</v>
      </c>
      <c r="AX394" s="113">
        <f t="shared" si="1161"/>
        <v>-1.1590554070274144</v>
      </c>
      <c r="AY394" s="113">
        <f t="shared" si="1161"/>
        <v>-0.47843594660787042</v>
      </c>
      <c r="AZ394" s="113">
        <f t="shared" si="1161"/>
        <v>0.84333014919518634</v>
      </c>
      <c r="BA394" s="113">
        <f t="shared" si="1161"/>
        <v>1.995502176527973</v>
      </c>
      <c r="BB394" s="146">
        <v>0</v>
      </c>
      <c r="BC394" s="146">
        <v>0</v>
      </c>
      <c r="BD394" s="146">
        <v>0</v>
      </c>
      <c r="BE394" s="113">
        <f t="shared" ref="BE394:BG394" si="1162">INDEX(LINEST(BE372:BE383, $C$236:$E$247, TRUE, TRUE), 1, 2)</f>
        <v>0.66519895269067975</v>
      </c>
      <c r="BF394" s="113">
        <f t="shared" si="1162"/>
        <v>0.58370457139099763</v>
      </c>
      <c r="BG394" s="113">
        <f t="shared" si="1162"/>
        <v>-0.55384476708621277</v>
      </c>
      <c r="BH394" s="113"/>
      <c r="BI394" s="113">
        <f t="shared" ref="BI394:CF394" si="1163">INDEX(LINEST(BI372:BI383, $C$236:$E$247, TRUE, TRUE), 1, 2)</f>
        <v>0.21657532340893759</v>
      </c>
      <c r="BJ394" s="113">
        <f t="shared" si="1163"/>
        <v>-1.0610138970874301</v>
      </c>
      <c r="BK394" s="113">
        <f t="shared" si="1163"/>
        <v>0.3546989377240663</v>
      </c>
      <c r="BL394" s="113">
        <f t="shared" si="1163"/>
        <v>4.7477487242489881E-2</v>
      </c>
      <c r="BM394" s="113">
        <f t="shared" si="1163"/>
        <v>1.7581273349131215E-2</v>
      </c>
      <c r="BN394" s="113">
        <f t="shared" si="1163"/>
        <v>0.420026604182616</v>
      </c>
      <c r="BO394" s="113">
        <f t="shared" si="1163"/>
        <v>1.5135060077065301</v>
      </c>
      <c r="BP394" s="113">
        <f t="shared" si="1163"/>
        <v>-0.29448894528226238</v>
      </c>
      <c r="BQ394" s="113">
        <f t="shared" si="1163"/>
        <v>0.67313865533106199</v>
      </c>
      <c r="BR394" s="113">
        <f t="shared" si="1163"/>
        <v>0.73985622520670091</v>
      </c>
      <c r="BS394" s="113">
        <f t="shared" si="1163"/>
        <v>0.36819588052560365</v>
      </c>
      <c r="BT394" s="113">
        <f t="shared" si="1163"/>
        <v>0.75832447934512648</v>
      </c>
      <c r="BU394" s="113">
        <f t="shared" si="1163"/>
        <v>8.0468407812070625E-2</v>
      </c>
      <c r="BV394" s="113">
        <f t="shared" si="1163"/>
        <v>0.52450500268646716</v>
      </c>
      <c r="BW394" s="113">
        <f t="shared" si="1163"/>
        <v>0.16367957392082388</v>
      </c>
      <c r="BX394" s="113">
        <f t="shared" si="1163"/>
        <v>0.30738034916879908</v>
      </c>
      <c r="BY394" s="113">
        <f t="shared" si="1163"/>
        <v>0.11162677396780159</v>
      </c>
      <c r="BZ394" s="113">
        <f t="shared" si="1163"/>
        <v>0.17339213080529753</v>
      </c>
      <c r="CA394" s="113">
        <f t="shared" si="1163"/>
        <v>0.33801450566106644</v>
      </c>
      <c r="CB394" s="113">
        <f t="shared" si="1163"/>
        <v>0.84023573062599644</v>
      </c>
      <c r="CC394" s="113">
        <f t="shared" si="1163"/>
        <v>0.77849838168847985</v>
      </c>
      <c r="CD394" s="113">
        <f t="shared" si="1163"/>
        <v>0.26499064941658235</v>
      </c>
      <c r="CE394" s="113">
        <f t="shared" si="1163"/>
        <v>0.36485265298759256</v>
      </c>
      <c r="CF394" s="113">
        <f t="shared" si="1163"/>
        <v>1.3661651309788993E-2</v>
      </c>
      <c r="CG394" s="113"/>
      <c r="CH394" s="113"/>
      <c r="CI394" s="113"/>
      <c r="CJ394" s="113">
        <f t="shared" ref="CJ394:CK394" si="1164">INDEX(LINEST(CJ372:CJ383, $C$236:$E$247, TRUE, TRUE), 1, 2)</f>
        <v>0.37571636909430534</v>
      </c>
      <c r="CK394" s="113">
        <f t="shared" si="1164"/>
        <v>-0.36868548118911587</v>
      </c>
      <c r="CL394" s="113"/>
      <c r="CM394" s="113">
        <f t="shared" ref="CM394" si="1165">INDEX(LINEST(CM372:CM383, $C$236:$E$247, TRUE, TRUE), 1, 2)</f>
        <v>-0.48937047533335143</v>
      </c>
      <c r="CN394" s="113"/>
      <c r="CO394" s="113"/>
      <c r="CP394" s="113">
        <f t="shared" ref="CP394" si="1166">INDEX(LINEST(CP372:CP383, $C$236:$E$247, TRUE, TRUE), 1, 2)</f>
        <v>-1.3453626712309104E-2</v>
      </c>
      <c r="CQ394" s="113"/>
      <c r="CR394" s="113"/>
      <c r="CS394" s="113"/>
      <c r="CT394" s="113"/>
      <c r="CU394" s="113"/>
      <c r="CV394" s="113"/>
      <c r="CW394" s="113"/>
      <c r="CX394" s="113"/>
      <c r="CY394" s="113"/>
      <c r="CZ394" s="113"/>
      <c r="DA394" s="113"/>
      <c r="DB394" s="113"/>
      <c r="DC394" s="113"/>
      <c r="DD394" s="113"/>
      <c r="DE394" s="113"/>
      <c r="DF394" s="113"/>
      <c r="DG394" s="113"/>
      <c r="DH394" s="113"/>
      <c r="DI394" s="113"/>
      <c r="DJ394" s="113"/>
      <c r="DK394" s="113"/>
      <c r="DL394" s="113"/>
      <c r="DM394" s="113">
        <f t="shared" ref="DM394:DN394" si="1167">INDEX(LINEST(DM372:DM383, $C$236:$E$247, TRUE, TRUE), 1, 2)</f>
        <v>0.11676688496938989</v>
      </c>
      <c r="DN394" s="113">
        <f t="shared" si="1167"/>
        <v>4.3748931851374033</v>
      </c>
    </row>
    <row r="395" spans="2:118">
      <c r="B395">
        <f>VALUE(LEFT(B389,D389-1))</f>
        <v>29.18</v>
      </c>
      <c r="C395">
        <f>VALUE(MID(B389, D389+1, E389-D389-1))</f>
        <v>28.72</v>
      </c>
      <c r="D395">
        <f>VALUE(RIGHT(B389, LEN(B389) - E389 ))</f>
        <v>28.82</v>
      </c>
      <c r="G395" s="83"/>
      <c r="H395" s="83" t="s">
        <v>223</v>
      </c>
      <c r="I395" s="113">
        <f>INDEX(LINEST(I372:I383, $C$236:$E$247, TRUE, TRUE), 1, 1)</f>
        <v>-0.5078626407137784</v>
      </c>
      <c r="J395" s="113">
        <v>0</v>
      </c>
      <c r="K395" s="113">
        <v>0</v>
      </c>
      <c r="L395" s="113">
        <f t="shared" ref="L395" si="1168">INDEX(LINEST(L372:L383, $C$236:$E$247, TRUE, TRUE), 1, 1)</f>
        <v>-0.82531727453587789</v>
      </c>
      <c r="M395" s="113">
        <v>0</v>
      </c>
      <c r="N395" s="113">
        <v>0</v>
      </c>
      <c r="O395" s="113">
        <f t="shared" ref="O395" si="1169">INDEX(LINEST(O372:O383, $C$236:$E$247, TRUE, TRUE), 1, 1)</f>
        <v>-0.66914762555243024</v>
      </c>
      <c r="P395" s="113">
        <v>0</v>
      </c>
      <c r="Q395" s="113">
        <v>0</v>
      </c>
      <c r="R395" s="113"/>
      <c r="S395" s="113">
        <f t="shared" ref="S395" si="1170">INDEX(LINEST(S372:S383, $C$236:$E$247, TRUE, TRUE), 1, 1)</f>
        <v>-0.5627660677884182</v>
      </c>
      <c r="T395" s="113">
        <v>0</v>
      </c>
      <c r="U395" s="113">
        <v>0</v>
      </c>
      <c r="V395" s="113">
        <f t="shared" ref="V395" si="1171">INDEX(LINEST(V372:V383, $C$236:$E$247, TRUE, TRUE), 1, 1)</f>
        <v>-0.21745863464173623</v>
      </c>
      <c r="W395" s="113">
        <v>0</v>
      </c>
      <c r="X395" s="113">
        <v>0</v>
      </c>
      <c r="Y395" s="113">
        <f t="shared" ref="Y395" si="1172">INDEX(LINEST(Y372:Y383, $C$236:$E$247, TRUE, TRUE), 1, 1)</f>
        <v>-9.5984991588814766E-2</v>
      </c>
      <c r="Z395" s="113"/>
      <c r="AA395" s="113"/>
      <c r="AB395" s="113">
        <f t="shared" ref="AB395" si="1173">INDEX(LINEST(AB372:AB383, $C$236:$E$247, TRUE, TRUE), 1, 1)</f>
        <v>-0.52103592378201913</v>
      </c>
      <c r="AC395" s="113"/>
      <c r="AD395" s="113"/>
      <c r="AE395" s="113">
        <f t="shared" ref="AE395" si="1174">INDEX(LINEST(AE372:AE383, $C$236:$E$247, TRUE, TRUE), 1, 1)</f>
        <v>-0.27022991910263594</v>
      </c>
      <c r="AF395" s="113"/>
      <c r="AG395" s="113"/>
      <c r="AH395" s="113">
        <f t="shared" ref="AH395" si="1175">INDEX(LINEST(AH372:AH383, $C$236:$E$247, TRUE, TRUE), 1, 1)</f>
        <v>-0.33450517482415254</v>
      </c>
      <c r="AI395" s="113"/>
      <c r="AJ395" s="113"/>
      <c r="AK395" s="113">
        <f t="shared" ref="AK395" si="1176">INDEX(LINEST(AK372:AK383, $C$236:$E$247, TRUE, TRUE), 1, 1)</f>
        <v>1.8765950266264391</v>
      </c>
      <c r="AL395" s="113"/>
      <c r="AM395" s="113"/>
      <c r="AN395" s="113">
        <f t="shared" ref="AN395:BA395" si="1177">INDEX(LINEST(AN372:AN383, $C$236:$E$247, TRUE, TRUE), 1, 1)</f>
        <v>0.24121989708994071</v>
      </c>
      <c r="AO395" s="113">
        <f t="shared" si="1177"/>
        <v>-0.57967342960030332</v>
      </c>
      <c r="AP395" s="113">
        <f t="shared" si="1177"/>
        <v>1.7196297513778387E-2</v>
      </c>
      <c r="AQ395" s="113">
        <f t="shared" si="1177"/>
        <v>1.2470580713748878E-2</v>
      </c>
      <c r="AR395" s="113">
        <f t="shared" si="1177"/>
        <v>0.25753761393796265</v>
      </c>
      <c r="AS395" s="113">
        <f t="shared" si="1177"/>
        <v>4.4591760227227571E-2</v>
      </c>
      <c r="AT395" s="113">
        <f t="shared" si="1177"/>
        <v>-1.0976978867615372</v>
      </c>
      <c r="AU395" s="113">
        <f t="shared" si="1177"/>
        <v>6.4154876414903236E-2</v>
      </c>
      <c r="AV395" s="113">
        <f t="shared" si="1177"/>
        <v>-0.68438417583474553</v>
      </c>
      <c r="AW395" s="113">
        <f t="shared" si="1177"/>
        <v>0.20187469780596914</v>
      </c>
      <c r="AX395" s="113">
        <f t="shared" si="1177"/>
        <v>-0.28744377898536089</v>
      </c>
      <c r="AY395" s="113">
        <f t="shared" si="1177"/>
        <v>-0.15171001341593623</v>
      </c>
      <c r="AZ395" s="113">
        <f t="shared" si="1177"/>
        <v>-0.22106209775939922</v>
      </c>
      <c r="BA395" s="113">
        <f t="shared" si="1177"/>
        <v>-0.68543382414767251</v>
      </c>
      <c r="BB395" s="146">
        <v>0</v>
      </c>
      <c r="BC395" s="146">
        <v>0</v>
      </c>
      <c r="BD395" s="146">
        <v>0</v>
      </c>
      <c r="BE395" s="113">
        <f t="shared" ref="BE395:BG395" si="1178">INDEX(LINEST(BE372:BE383, $C$236:$E$247, TRUE, TRUE), 1, 1)</f>
        <v>0.32107610030221845</v>
      </c>
      <c r="BF395" s="113">
        <f t="shared" si="1178"/>
        <v>0.43582277687299104</v>
      </c>
      <c r="BG395" s="113">
        <f t="shared" si="1178"/>
        <v>0.9415999004942498</v>
      </c>
      <c r="BH395" s="113"/>
      <c r="BI395" s="113">
        <f t="shared" ref="BI395:CF395" si="1179">INDEX(LINEST(BI372:BI383, $C$236:$E$247, TRUE, TRUE), 1, 1)</f>
        <v>-3.1603810253898697E-2</v>
      </c>
      <c r="BJ395" s="113">
        <f t="shared" si="1179"/>
        <v>-0.13959048637713997</v>
      </c>
      <c r="BK395" s="113">
        <f t="shared" si="1179"/>
        <v>0.33532314956455878</v>
      </c>
      <c r="BL395" s="113">
        <f t="shared" si="1179"/>
        <v>-0.12552987705605176</v>
      </c>
      <c r="BM395" s="113">
        <f t="shared" si="1179"/>
        <v>0.20962283601333812</v>
      </c>
      <c r="BN395" s="113">
        <f t="shared" si="1179"/>
        <v>-0.22868223238940391</v>
      </c>
      <c r="BO395" s="113">
        <f t="shared" si="1179"/>
        <v>0.53695572383639101</v>
      </c>
      <c r="BP395" s="113">
        <f t="shared" si="1179"/>
        <v>0.42236522577260166</v>
      </c>
      <c r="BQ395" s="113">
        <f t="shared" si="1179"/>
        <v>6.0493649805235548E-2</v>
      </c>
      <c r="BR395" s="113">
        <f t="shared" si="1179"/>
        <v>0.39841460982744448</v>
      </c>
      <c r="BS395" s="113">
        <f t="shared" si="1179"/>
        <v>-1.4935924169893953E-2</v>
      </c>
      <c r="BT395" s="113">
        <f t="shared" si="1179"/>
        <v>-0.12176197879917443</v>
      </c>
      <c r="BU395" s="113">
        <f t="shared" si="1179"/>
        <v>0.32959863023347824</v>
      </c>
      <c r="BV395" s="113">
        <f t="shared" si="1179"/>
        <v>0.29384519636947093</v>
      </c>
      <c r="BW395" s="113">
        <f t="shared" si="1179"/>
        <v>-4.9991294805666629E-2</v>
      </c>
      <c r="BX395" s="113">
        <f t="shared" si="1179"/>
        <v>-0.10543001713184123</v>
      </c>
      <c r="BY395" s="113">
        <f t="shared" si="1179"/>
        <v>-2.1925236504895786E-2</v>
      </c>
      <c r="BZ395" s="113">
        <f t="shared" si="1179"/>
        <v>-2.1073541784029801E-2</v>
      </c>
      <c r="CA395" s="113">
        <f t="shared" si="1179"/>
        <v>3.5197798102769712E-2</v>
      </c>
      <c r="CB395" s="113">
        <f t="shared" si="1179"/>
        <v>-4.6865248992237145E-2</v>
      </c>
      <c r="CC395" s="113">
        <f t="shared" si="1179"/>
        <v>0.29103279354469974</v>
      </c>
      <c r="CD395" s="113">
        <f t="shared" si="1179"/>
        <v>-0.76819162521236095</v>
      </c>
      <c r="CE395" s="113">
        <f t="shared" si="1179"/>
        <v>0.75985254739605101</v>
      </c>
      <c r="CF395" s="113">
        <f t="shared" si="1179"/>
        <v>-1.2597179043924879E-2</v>
      </c>
      <c r="CG395" s="113"/>
      <c r="CH395" s="113"/>
      <c r="CI395" s="113"/>
      <c r="CJ395" s="113">
        <f t="shared" ref="CJ395:CK395" si="1180">INDEX(LINEST(CJ372:CJ383, $C$236:$E$247, TRUE, TRUE), 1, 1)</f>
        <v>-0.47289055742420288</v>
      </c>
      <c r="CK395" s="113">
        <f t="shared" si="1180"/>
        <v>0.13058067340701487</v>
      </c>
      <c r="CL395" s="113"/>
      <c r="CM395" s="113">
        <f t="shared" ref="CM395" si="1181">INDEX(LINEST(CM372:CM383, $C$236:$E$247, TRUE, TRUE), 1, 1)</f>
        <v>0.44858631727623921</v>
      </c>
      <c r="CN395" s="113"/>
      <c r="CO395" s="113"/>
      <c r="CP395" s="113">
        <f t="shared" ref="CP395" si="1182">INDEX(LINEST(CP372:CP383, $C$236:$E$247, TRUE, TRUE), 1, 1)</f>
        <v>9.0408712164765204E-2</v>
      </c>
      <c r="CQ395" s="113"/>
      <c r="CR395" s="113"/>
      <c r="CS395" s="113"/>
      <c r="CT395" s="113"/>
      <c r="CU395" s="113"/>
      <c r="CV395" s="113"/>
      <c r="CW395" s="113"/>
      <c r="CX395" s="113"/>
      <c r="CY395" s="113"/>
      <c r="CZ395" s="113"/>
      <c r="DA395" s="113"/>
      <c r="DB395" s="113"/>
      <c r="DC395" s="113"/>
      <c r="DD395" s="113"/>
      <c r="DE395" s="113"/>
      <c r="DF395" s="113"/>
      <c r="DG395" s="113"/>
      <c r="DH395" s="113"/>
      <c r="DI395" s="113"/>
      <c r="DJ395" s="113"/>
      <c r="DK395" s="113"/>
      <c r="DL395" s="113"/>
      <c r="DM395" s="113">
        <f t="shared" ref="DM395:DN395" si="1183">INDEX(LINEST(DM372:DM383, $C$236:$E$247, TRUE, TRUE), 1, 1)</f>
        <v>-0.10325101487871109</v>
      </c>
      <c r="DN395" s="113">
        <f t="shared" si="1183"/>
        <v>1.206407313164682</v>
      </c>
    </row>
    <row r="396" spans="2:118">
      <c r="B396">
        <f>VALUE(LEFT(B391,D391-1))</f>
        <v>29.54</v>
      </c>
      <c r="C396">
        <f>VALUE(MID(B391, D391+1, E391-D391-1))</f>
        <v>27.5</v>
      </c>
      <c r="D396">
        <f>VALUE(RIGHT(B391, LEN(B391) - E391 ))</f>
        <v>25.7</v>
      </c>
      <c r="G396" s="83"/>
      <c r="H396" s="83" t="s">
        <v>222</v>
      </c>
      <c r="I396" s="78">
        <f>INDEX(LINEST(I372:I383, $C$236:$E$247, TRUE, TRUE), 3,1)</f>
        <v>0.98886040052782054</v>
      </c>
      <c r="J396" s="78">
        <f t="shared" ref="J396" si="1184">INDEX(LINEST(J372:J383, $C$236:$E$247, TRUE, TRUE), 3,1)</f>
        <v>0.73548479321747495</v>
      </c>
      <c r="K396" s="78"/>
      <c r="L396" s="78">
        <f t="shared" ref="L396:M396" si="1185">INDEX(LINEST(L372:L383, $C$236:$E$247, TRUE, TRUE), 3,1)</f>
        <v>0.96996053566561324</v>
      </c>
      <c r="M396" s="78">
        <f t="shared" si="1185"/>
        <v>0.66709218631798772</v>
      </c>
      <c r="N396" s="78"/>
      <c r="O396" s="78">
        <f t="shared" ref="O396:P396" si="1186">INDEX(LINEST(O372:O383, $C$236:$E$247, TRUE, TRUE), 3,1)</f>
        <v>0.99509578471155369</v>
      </c>
      <c r="P396" s="78">
        <f t="shared" si="1186"/>
        <v>0.52574648702600324</v>
      </c>
      <c r="Q396" s="78"/>
      <c r="R396" s="78"/>
      <c r="S396" s="78">
        <f t="shared" ref="S396:T396" si="1187">INDEX(LINEST(S372:S383, $C$236:$E$247, TRUE, TRUE), 3,1)</f>
        <v>0.98895983104331764</v>
      </c>
      <c r="T396" s="78">
        <f t="shared" si="1187"/>
        <v>0.63808174194855871</v>
      </c>
      <c r="U396" s="78"/>
      <c r="V396" s="78">
        <f t="shared" ref="V396:W396" si="1188">INDEX(LINEST(V372:V383, $C$236:$E$247, TRUE, TRUE), 3,1)</f>
        <v>0.82754664691010194</v>
      </c>
      <c r="W396" s="78">
        <f t="shared" si="1188"/>
        <v>0.63988639763822164</v>
      </c>
      <c r="X396" s="78"/>
      <c r="Y396" s="78">
        <f t="shared" ref="Y396" si="1189">INDEX(LINEST(Y372:Y383, $C$236:$E$247, TRUE, TRUE), 3,1)</f>
        <v>0.78104426692838991</v>
      </c>
      <c r="Z396" s="78"/>
      <c r="AA396" s="78"/>
      <c r="AB396" s="78">
        <f t="shared" ref="AB396" si="1190">INDEX(LINEST(AB372:AB383, $C$236:$E$247, TRUE, TRUE), 3,1)</f>
        <v>0.9382498034563902</v>
      </c>
      <c r="AC396" s="78"/>
      <c r="AD396" s="78"/>
      <c r="AE396" s="78">
        <f t="shared" ref="AE396" si="1191">INDEX(LINEST(AE372:AE383, $C$236:$E$247, TRUE, TRUE), 3,1)</f>
        <v>0.88604602692628487</v>
      </c>
      <c r="AF396" s="78"/>
      <c r="AG396" s="78"/>
      <c r="AH396" s="78">
        <f t="shared" ref="AH396" si="1192">INDEX(LINEST(AH372:AH383, $C$236:$E$247, TRUE, TRUE), 3,1)</f>
        <v>0.85562792249841524</v>
      </c>
      <c r="AI396" s="78"/>
      <c r="AJ396" s="78"/>
      <c r="AK396" s="78">
        <f t="shared" ref="AK396" si="1193">INDEX(LINEST(AK372:AK383, $C$236:$E$247, TRUE, TRUE), 3,1)</f>
        <v>0.88239833503152398</v>
      </c>
      <c r="AL396" s="78"/>
      <c r="AM396" s="78"/>
      <c r="AN396" s="78">
        <f t="shared" ref="AN396:BA396" si="1194">INDEX(LINEST(AN372:AN383, $C$236:$E$247, TRUE, TRUE), 3,1)</f>
        <v>0.64092051112089954</v>
      </c>
      <c r="AO396" s="78">
        <f t="shared" si="1194"/>
        <v>0.5009414223198958</v>
      </c>
      <c r="AP396" s="78">
        <f t="shared" si="1194"/>
        <v>0.98295342506176087</v>
      </c>
      <c r="AQ396" s="78">
        <f t="shared" si="1194"/>
        <v>0.99031242204342285</v>
      </c>
      <c r="AR396" s="78">
        <f t="shared" si="1194"/>
        <v>0.96076908747531176</v>
      </c>
      <c r="AS396" s="78">
        <f t="shared" si="1194"/>
        <v>0.98890579123384637</v>
      </c>
      <c r="AT396" s="78">
        <f t="shared" si="1194"/>
        <v>0.88572723589310887</v>
      </c>
      <c r="AU396" s="78">
        <f t="shared" si="1194"/>
        <v>0.97518310659385854</v>
      </c>
      <c r="AV396" s="78">
        <f t="shared" si="1194"/>
        <v>0.92052762191561011</v>
      </c>
      <c r="AW396" s="78">
        <f t="shared" si="1194"/>
        <v>0.97065640868076197</v>
      </c>
      <c r="AX396" s="78">
        <f t="shared" si="1194"/>
        <v>0.7932012187261982</v>
      </c>
      <c r="AY396" s="78">
        <f t="shared" si="1194"/>
        <v>0.9028925810873154</v>
      </c>
      <c r="AZ396" s="78">
        <f t="shared" si="1194"/>
        <v>0.96645105561109457</v>
      </c>
      <c r="BA396" s="78">
        <f t="shared" si="1194"/>
        <v>0.87742318846068856</v>
      </c>
      <c r="BB396" s="147"/>
      <c r="BC396" s="147"/>
      <c r="BD396" s="147"/>
      <c r="BE396" s="78">
        <f t="shared" ref="BE396:BG396" si="1195">INDEX(LINEST(BE372:BE383, $C$236:$E$247, TRUE, TRUE), 3,1)</f>
        <v>0.93919687479993075</v>
      </c>
      <c r="BF396" s="78">
        <f t="shared" si="1195"/>
        <v>0.86854369457269742</v>
      </c>
      <c r="BG396" s="78">
        <f t="shared" si="1195"/>
        <v>0.96348254556214918</v>
      </c>
      <c r="BH396" s="78"/>
      <c r="BI396" s="78">
        <f t="shared" ref="BI396:CF396" si="1196">INDEX(LINEST(BI372:BI383, $C$236:$E$247, TRUE, TRUE), 3,1)</f>
        <v>0.97491372356615469</v>
      </c>
      <c r="BJ396" s="78">
        <f t="shared" si="1196"/>
        <v>0.8113300276851807</v>
      </c>
      <c r="BK396" s="78">
        <f t="shared" si="1196"/>
        <v>0.96897504405891111</v>
      </c>
      <c r="BL396" s="78">
        <f t="shared" si="1196"/>
        <v>0.96047422713895036</v>
      </c>
      <c r="BM396" s="78">
        <f t="shared" si="1196"/>
        <v>0.98463690207783561</v>
      </c>
      <c r="BN396" s="78">
        <f t="shared" si="1196"/>
        <v>0.96277061642169626</v>
      </c>
      <c r="BO396" s="78">
        <f t="shared" si="1196"/>
        <v>0.92319330769137353</v>
      </c>
      <c r="BP396" s="78">
        <f t="shared" si="1196"/>
        <v>0.85578686999370235</v>
      </c>
      <c r="BQ396" s="78">
        <f t="shared" si="1196"/>
        <v>0.973179510012396</v>
      </c>
      <c r="BR396" s="78">
        <f t="shared" si="1196"/>
        <v>0.92888817419361003</v>
      </c>
      <c r="BS396" s="78">
        <f t="shared" si="1196"/>
        <v>0.98144668735256679</v>
      </c>
      <c r="BT396" s="78">
        <f t="shared" si="1196"/>
        <v>0.96697508751276418</v>
      </c>
      <c r="BU396" s="78">
        <f t="shared" si="1196"/>
        <v>0.95219156181711062</v>
      </c>
      <c r="BV396" s="78">
        <f t="shared" si="1196"/>
        <v>0.9521113210278439</v>
      </c>
      <c r="BW396" s="78">
        <f t="shared" si="1196"/>
        <v>0.9864488085185793</v>
      </c>
      <c r="BX396" s="78">
        <f t="shared" si="1196"/>
        <v>0.83794135950104809</v>
      </c>
      <c r="BY396" s="78">
        <f t="shared" si="1196"/>
        <v>0.84515097270098438</v>
      </c>
      <c r="BZ396" s="78">
        <f t="shared" si="1196"/>
        <v>0.89308472739075329</v>
      </c>
      <c r="CA396" s="78">
        <f t="shared" si="1196"/>
        <v>0.93321492350862445</v>
      </c>
      <c r="CB396" s="78">
        <f t="shared" si="1196"/>
        <v>0.91160986025374302</v>
      </c>
      <c r="CC396" s="78">
        <f t="shared" si="1196"/>
        <v>0.83578629125498416</v>
      </c>
      <c r="CD396" s="78">
        <f t="shared" si="1196"/>
        <v>0.96141018941541967</v>
      </c>
      <c r="CE396" s="78">
        <f t="shared" si="1196"/>
        <v>0.50815729913192553</v>
      </c>
      <c r="CF396" s="78">
        <f t="shared" si="1196"/>
        <v>0.89126880765448502</v>
      </c>
      <c r="CG396" s="78"/>
      <c r="CH396" s="78"/>
      <c r="CI396" s="78"/>
      <c r="CJ396" s="78">
        <f t="shared" ref="CJ396:CK396" si="1197">INDEX(LINEST(CJ372:CJ383, $C$236:$E$247, TRUE, TRUE), 3,1)</f>
        <v>0.58261229832248973</v>
      </c>
      <c r="CK396" s="78">
        <f t="shared" si="1197"/>
        <v>0.91837473857531737</v>
      </c>
      <c r="CL396" s="78"/>
      <c r="CM396" s="78">
        <f t="shared" ref="CM396" si="1198">INDEX(LINEST(CM372:CM383, $C$236:$E$247, TRUE, TRUE), 3,1)</f>
        <v>0.96400885592888963</v>
      </c>
      <c r="CN396" s="78"/>
      <c r="CO396" s="78"/>
      <c r="CP396" s="78">
        <f t="shared" ref="CP396" si="1199">INDEX(LINEST(CP372:CP383, $C$236:$E$247, TRUE, TRUE), 3,1)</f>
        <v>0.9868465288333339</v>
      </c>
      <c r="CQ396" s="78"/>
      <c r="CR396" s="78"/>
      <c r="CS396" s="78"/>
      <c r="CT396" s="78"/>
      <c r="CU396" s="78"/>
      <c r="CV396" s="78"/>
      <c r="CW396" s="78"/>
      <c r="CX396" s="78"/>
      <c r="CY396" s="78"/>
      <c r="CZ396" s="78"/>
      <c r="DA396" s="78"/>
      <c r="DB396" s="78"/>
      <c r="DC396" s="78"/>
      <c r="DD396" s="78"/>
      <c r="DE396" s="78"/>
      <c r="DF396" s="78"/>
      <c r="DG396" s="78"/>
      <c r="DH396" s="78"/>
      <c r="DI396" s="78"/>
      <c r="DJ396" s="78"/>
      <c r="DK396" s="78"/>
      <c r="DL396" s="78"/>
      <c r="DM396" s="78">
        <f t="shared" ref="DM396:DN396" si="1200">INDEX(LINEST(DM372:DM383, $C$236:$E$247, TRUE, TRUE), 3,1)</f>
        <v>0.95455026893779504</v>
      </c>
      <c r="DN396" s="78">
        <f t="shared" si="1200"/>
        <v>0.62572767874955249</v>
      </c>
    </row>
    <row r="397" spans="2:118">
      <c r="G397" s="83"/>
      <c r="H397" s="83" t="s">
        <v>256</v>
      </c>
      <c r="I397" s="129">
        <f>I392+(I393*$C$247) + (I394*$D$247) + (I395*$E$247)</f>
        <v>25.265906906499708</v>
      </c>
      <c r="J397" s="129">
        <f t="shared" ref="J397" si="1201">J392+(J393*$C$247) + (J394*$D$247) + (J395*$E$247)</f>
        <v>0</v>
      </c>
      <c r="K397" s="129"/>
      <c r="L397" s="129">
        <f t="shared" ref="L397:M397" si="1202">L392+(L393*$C$247) + (L394*$D$247) + (L395*$E$247)</f>
        <v>25.474122625648306</v>
      </c>
      <c r="M397" s="129">
        <f t="shared" si="1202"/>
        <v>0</v>
      </c>
      <c r="N397" s="129"/>
      <c r="O397" s="129">
        <f t="shared" ref="O397:P397" si="1203">O392+(O393*$C$247) + (O394*$D$247) + (O395*$E$247)</f>
        <v>27.520337945960819</v>
      </c>
      <c r="P397" s="129">
        <f t="shared" si="1203"/>
        <v>0</v>
      </c>
      <c r="Q397" s="129"/>
      <c r="R397" s="129"/>
      <c r="S397" s="129">
        <f t="shared" ref="S397:T397" si="1204">S392+(S393*$C$247) + (S394*$D$247) + (S395*$E$247)</f>
        <v>28.075736073784356</v>
      </c>
      <c r="T397" s="129">
        <f t="shared" si="1204"/>
        <v>0</v>
      </c>
      <c r="U397" s="129"/>
      <c r="V397" s="129">
        <f t="shared" ref="V397:W397" si="1205">V392+(V393*$C$247) + (V394*$D$247) + (V395*$E$247)</f>
        <v>32.912926336855833</v>
      </c>
      <c r="W397" s="129">
        <f t="shared" si="1205"/>
        <v>0</v>
      </c>
      <c r="X397" s="129"/>
      <c r="Y397" s="129">
        <f t="shared" ref="Y397" si="1206">Y392+(Y393*$C$247) + (Y394*$D$247) + (Y395*$E$247)</f>
        <v>19.095726463737293</v>
      </c>
      <c r="Z397" s="129"/>
      <c r="AA397" s="129"/>
      <c r="AB397" s="129">
        <f t="shared" ref="AB397" si="1207">AB392+(AB393*$C$247) + (AB394*$D$247) + (AB395*$E$247)</f>
        <v>21.913181505138709</v>
      </c>
      <c r="AC397" s="129"/>
      <c r="AD397" s="129"/>
      <c r="AE397" s="129">
        <f t="shared" ref="AE397" si="1208">AE392+(AE393*$C$247) + (AE394*$D$247) + (AE395*$E$247)</f>
        <v>17.970519876647359</v>
      </c>
      <c r="AF397" s="129"/>
      <c r="AG397" s="129"/>
      <c r="AH397" s="129">
        <f t="shared" ref="AH397" si="1209">AH392+(AH393*$C$247) + (AH394*$D$247) + (AH395*$E$247)</f>
        <v>18.10978363331094</v>
      </c>
      <c r="AI397" s="129"/>
      <c r="AJ397" s="129"/>
      <c r="AK397" s="129">
        <f t="shared" ref="AK397" si="1210">AK392+(AK393*$C$247) + (AK394*$D$247) + (AK395*$E$247)</f>
        <v>40.147368665065187</v>
      </c>
      <c r="AL397" s="129"/>
      <c r="AM397" s="129"/>
      <c r="AN397" s="129">
        <f t="shared" ref="AN397:BA397" si="1211">AN392+(AN393*$C$247) + (AN394*$D$247) + (AN395*$E$247)</f>
        <v>7.6301318853377325</v>
      </c>
      <c r="AO397" s="129">
        <f t="shared" si="1211"/>
        <v>6.4862294734305124</v>
      </c>
      <c r="AP397" s="129">
        <f t="shared" si="1211"/>
        <v>5.7894622519803427</v>
      </c>
      <c r="AQ397" s="129">
        <f t="shared" si="1211"/>
        <v>5.859847379548949</v>
      </c>
      <c r="AR397" s="129">
        <f t="shared" si="1211"/>
        <v>14.904047482081182</v>
      </c>
      <c r="AS397" s="129">
        <f t="shared" si="1211"/>
        <v>5.9806697585013353</v>
      </c>
      <c r="AT397" s="129">
        <f t="shared" si="1211"/>
        <v>8.8687751135762483</v>
      </c>
      <c r="AU397" s="129">
        <f t="shared" si="1211"/>
        <v>5.9937537783728487</v>
      </c>
      <c r="AV397" s="129">
        <f t="shared" si="1211"/>
        <v>8.7855392120447959</v>
      </c>
      <c r="AW397" s="129">
        <f t="shared" si="1211"/>
        <v>12.192516045896298</v>
      </c>
      <c r="AX397" s="129">
        <f t="shared" si="1211"/>
        <v>11.952261884278869</v>
      </c>
      <c r="AY397" s="129">
        <f t="shared" si="1211"/>
        <v>12.417661761833529</v>
      </c>
      <c r="AZ397" s="129">
        <f t="shared" si="1211"/>
        <v>13.10423819405213</v>
      </c>
      <c r="BA397" s="129">
        <f t="shared" si="1211"/>
        <v>14.06261497001833</v>
      </c>
      <c r="BB397" s="129"/>
      <c r="BC397" s="129"/>
      <c r="BD397" s="129"/>
      <c r="BE397" s="129">
        <f t="shared" ref="BE397:BG397" si="1212">BE392+(BE393*$C$247) + (BE394*$D$247) + (BE395*$E$247)</f>
        <v>8.2721672497511918</v>
      </c>
      <c r="BF397" s="129">
        <f t="shared" si="1212"/>
        <v>8.6164093650595532</v>
      </c>
      <c r="BG397" s="129">
        <f t="shared" si="1212"/>
        <v>16.999624222197326</v>
      </c>
      <c r="BH397" s="129"/>
      <c r="BI397" s="129">
        <f t="shared" ref="BI397:CF397" si="1213">BI392+(BI393*$C$247) + (BI394*$D$247) + (BI395*$E$247)</f>
        <v>11.88768123962484</v>
      </c>
      <c r="BJ397" s="129">
        <f t="shared" si="1213"/>
        <v>10.577707206938612</v>
      </c>
      <c r="BK397" s="129">
        <f t="shared" si="1213"/>
        <v>14.443070136501433</v>
      </c>
      <c r="BL397" s="129">
        <f t="shared" si="1213"/>
        <v>15.322065389634218</v>
      </c>
      <c r="BM397" s="129">
        <f t="shared" si="1213"/>
        <v>16.081474807748066</v>
      </c>
      <c r="BN397" s="129">
        <f t="shared" si="1213"/>
        <v>14.523949413560729</v>
      </c>
      <c r="BO397" s="129">
        <f t="shared" si="1213"/>
        <v>14.327548527770432</v>
      </c>
      <c r="BP397" s="129">
        <f t="shared" si="1213"/>
        <v>15.808124091887635</v>
      </c>
      <c r="BQ397" s="129">
        <f t="shared" si="1213"/>
        <v>14.686688057492532</v>
      </c>
      <c r="BR397" s="129">
        <f t="shared" si="1213"/>
        <v>15.370004719747385</v>
      </c>
      <c r="BS397" s="129">
        <f t="shared" si="1213"/>
        <v>15.625073847207691</v>
      </c>
      <c r="BT397" s="129">
        <f t="shared" si="1213"/>
        <v>14.562567088174063</v>
      </c>
      <c r="BU397" s="129">
        <f t="shared" si="1213"/>
        <v>13.509435544097641</v>
      </c>
      <c r="BV397" s="129">
        <f t="shared" si="1213"/>
        <v>12.765378201038175</v>
      </c>
      <c r="BW397" s="129">
        <f t="shared" si="1213"/>
        <v>13.485563245314779</v>
      </c>
      <c r="BX397" s="129">
        <f t="shared" si="1213"/>
        <v>4.397821361155593</v>
      </c>
      <c r="BY397" s="129">
        <f t="shared" si="1213"/>
        <v>0.95390648130943845</v>
      </c>
      <c r="BZ397" s="129">
        <f t="shared" si="1213"/>
        <v>0.82301583678675172</v>
      </c>
      <c r="CA397" s="129">
        <f t="shared" si="1213"/>
        <v>11.50113922345421</v>
      </c>
      <c r="CB397" s="129">
        <f t="shared" si="1213"/>
        <v>11.588943400443796</v>
      </c>
      <c r="CC397" s="129">
        <f t="shared" si="1213"/>
        <v>12.140522517841987</v>
      </c>
      <c r="CD397" s="129">
        <f t="shared" si="1213"/>
        <v>13.922484322761875</v>
      </c>
      <c r="CE397" s="129">
        <f t="shared" si="1213"/>
        <v>12.975250364490876</v>
      </c>
      <c r="CF397" s="129">
        <f t="shared" si="1213"/>
        <v>0.9584057910572561</v>
      </c>
      <c r="CG397" s="129"/>
      <c r="CH397" s="129"/>
      <c r="CI397" s="129"/>
      <c r="CJ397" s="129">
        <f t="shared" ref="CJ397:CK397" si="1214">CJ392+(CJ393*$C$247) + (CJ394*$D$247) + (CJ395*$E$247)</f>
        <v>3.6542225076443628</v>
      </c>
      <c r="CK397" s="129">
        <f t="shared" si="1214"/>
        <v>10.973539127480905</v>
      </c>
      <c r="CL397" s="129"/>
      <c r="CM397" s="129">
        <f t="shared" ref="CM397" si="1215">CM392+(CM393*$C$247) + (CM394*$D$247) + (CM395*$E$247)</f>
        <v>23.576992765993282</v>
      </c>
      <c r="CN397" s="129"/>
      <c r="CO397" s="129"/>
      <c r="CP397" s="129">
        <f t="shared" ref="CP397" si="1216">CP392+(CP393*$C$247) + (CP394*$D$247) + (CP395*$E$247)</f>
        <v>8.9532302307346754</v>
      </c>
      <c r="CQ397" s="129"/>
      <c r="CR397" s="129"/>
      <c r="CS397" s="129"/>
      <c r="CT397" s="129"/>
      <c r="CU397" s="129"/>
      <c r="CV397" s="129"/>
      <c r="CW397" s="129"/>
      <c r="CX397" s="129"/>
      <c r="CY397" s="129"/>
      <c r="CZ397" s="129"/>
      <c r="DA397" s="129"/>
      <c r="DB397" s="129"/>
      <c r="DC397" s="129"/>
      <c r="DD397" s="129"/>
      <c r="DE397" s="129"/>
      <c r="DF397" s="129"/>
      <c r="DG397" s="129"/>
      <c r="DH397" s="129"/>
      <c r="DI397" s="129"/>
      <c r="DJ397" s="129"/>
      <c r="DK397" s="129"/>
      <c r="DL397" s="129"/>
      <c r="DM397" s="129">
        <f t="shared" ref="DM397:DN397" si="1217">DM392+(DM393*$C$247) + (DM394*$D$247) + (DM395*$E$247)</f>
        <v>16.247920028117306</v>
      </c>
      <c r="DN397" s="129">
        <f t="shared" si="1217"/>
        <v>79.577920830914991</v>
      </c>
    </row>
    <row r="398" spans="2:118">
      <c r="B398" s="22">
        <f>AVERAGE(B394:D394)</f>
        <v>31.606666666666669</v>
      </c>
      <c r="C398" s="22">
        <f>AVERAGE(B395:D395)</f>
        <v>28.906666666666666</v>
      </c>
      <c r="D398" s="22">
        <f>AVERAGE(B396:D396)</f>
        <v>27.58</v>
      </c>
      <c r="G398" s="83"/>
      <c r="H398" s="83"/>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c r="AM398" s="78"/>
      <c r="AN398" s="78"/>
      <c r="AO398" s="78"/>
      <c r="AP398" s="78"/>
      <c r="AQ398" s="78"/>
      <c r="AR398" s="78"/>
      <c r="AS398" s="78"/>
      <c r="AT398" s="78"/>
      <c r="AU398" s="78"/>
      <c r="AV398" s="78"/>
      <c r="AW398" s="78"/>
      <c r="AX398" s="78"/>
      <c r="AY398" s="78"/>
      <c r="AZ398" s="78"/>
      <c r="BA398" s="78"/>
      <c r="BB398" s="78"/>
      <c r="BC398" s="78"/>
      <c r="BD398" s="78"/>
      <c r="BE398" s="78"/>
      <c r="BF398" s="78"/>
      <c r="BG398" s="78"/>
      <c r="BH398" s="78"/>
      <c r="BI398" s="78"/>
      <c r="BJ398" s="78"/>
      <c r="BK398" s="78"/>
      <c r="BL398" s="78"/>
      <c r="BM398" s="78"/>
      <c r="BN398" s="78"/>
      <c r="BO398" s="78"/>
      <c r="BP398" s="78"/>
      <c r="BQ398" s="78"/>
      <c r="BR398" s="78"/>
      <c r="BS398" s="78"/>
      <c r="BT398" s="78"/>
      <c r="BU398" s="78"/>
      <c r="BV398" s="78"/>
      <c r="BW398" s="78"/>
      <c r="BX398" s="78"/>
      <c r="BY398" s="78"/>
      <c r="BZ398" s="78"/>
      <c r="CA398" s="78"/>
      <c r="CB398" s="78"/>
      <c r="CC398" s="78"/>
      <c r="CD398" s="78"/>
      <c r="CE398" s="78"/>
      <c r="CF398" s="78"/>
      <c r="CG398" s="78"/>
      <c r="CH398" s="78"/>
      <c r="CI398" s="78"/>
      <c r="CJ398" s="78"/>
      <c r="CK398" s="78"/>
      <c r="CL398" s="78"/>
      <c r="CM398" s="78"/>
      <c r="CN398" s="78"/>
      <c r="CO398" s="78"/>
      <c r="CP398" s="78"/>
      <c r="CQ398" s="78"/>
      <c r="CR398" s="78"/>
      <c r="CS398" s="78"/>
      <c r="CT398" s="78"/>
      <c r="CU398" s="78"/>
      <c r="CV398" s="78"/>
      <c r="CW398" s="78"/>
      <c r="CX398" s="78"/>
      <c r="CY398" s="78"/>
      <c r="CZ398" s="78"/>
      <c r="DA398" s="78"/>
      <c r="DB398" s="78"/>
      <c r="DC398" s="78"/>
      <c r="DD398" s="78"/>
      <c r="DE398" s="78"/>
      <c r="DF398" s="78"/>
      <c r="DG398" s="78"/>
      <c r="DH398" s="78"/>
      <c r="DI398" s="78"/>
      <c r="DJ398" s="78"/>
      <c r="DK398" s="78"/>
      <c r="DL398" s="78"/>
      <c r="DM398" s="78"/>
      <c r="DN398" s="78"/>
    </row>
    <row r="399" spans="2:118">
      <c r="G399" s="83" t="s">
        <v>258</v>
      </c>
      <c r="H399" s="83"/>
      <c r="I399" s="125" t="str">
        <f>IF(ABS(I390-I383)&lt;0.1, "", I390-I383)</f>
        <v/>
      </c>
      <c r="J399" s="125">
        <f t="shared" ref="J399" si="1218">IF(ABS(J390-J383)&lt;0.1, "", J390-J383)</f>
        <v>6.3067412605964108</v>
      </c>
      <c r="K399" s="125"/>
      <c r="L399" s="125">
        <f t="shared" ref="L399:M399" si="1219">IF(ABS(L390-L383)&lt;0.1, "", L390-L383)</f>
        <v>0.35410138937832158</v>
      </c>
      <c r="M399" s="125">
        <f t="shared" si="1219"/>
        <v>6.6151080018096309</v>
      </c>
      <c r="N399" s="125"/>
      <c r="O399" s="125">
        <f t="shared" ref="O399:P399" si="1220">IF(ABS(O390-O383)&lt;0.1, "", O390-O383)</f>
        <v>0.48593511304154546</v>
      </c>
      <c r="P399" s="125">
        <f t="shared" si="1220"/>
        <v>5.2852521439790507</v>
      </c>
      <c r="Q399" s="125"/>
      <c r="R399" s="125"/>
      <c r="S399" s="125">
        <f t="shared" ref="S399:T399" si="1221">IF(ABS(S390-S383)&lt;0.1, "", S390-S383)</f>
        <v>-0.26122303680804038</v>
      </c>
      <c r="T399" s="125">
        <f t="shared" si="1221"/>
        <v>8.8912333739832548</v>
      </c>
      <c r="U399" s="125"/>
      <c r="V399" s="125">
        <f t="shared" ref="V399:W399" si="1222">IF(ABS(V390-V383)&lt;0.1, "", V390-V383)</f>
        <v>-1.5172046245154434</v>
      </c>
      <c r="W399" s="125">
        <f t="shared" si="1222"/>
        <v>7.0135767037984351</v>
      </c>
      <c r="X399" s="125"/>
      <c r="Y399" s="125">
        <f t="shared" ref="Y399" si="1223">IF(ABS(Y390-Y383)&lt;0.1, "", Y390-Y383)</f>
        <v>0.1830962648205734</v>
      </c>
      <c r="Z399" s="125"/>
      <c r="AA399" s="125"/>
      <c r="AB399" s="125">
        <f t="shared" ref="AB399" si="1224">IF(ABS(AB390-AB383)&lt;0.1, "", AB390-AB383)</f>
        <v>-0.14434175014014272</v>
      </c>
      <c r="AC399" s="125"/>
      <c r="AD399" s="125"/>
      <c r="AE399" s="125">
        <f t="shared" ref="AE399" si="1225">IF(ABS(AE390-AE383)&lt;0.1, "", AE390-AE383)</f>
        <v>-0.71780299258907831</v>
      </c>
      <c r="AF399" s="125"/>
      <c r="AG399" s="125"/>
      <c r="AH399" s="125">
        <f t="shared" ref="AH399" si="1226">IF(ABS(AH390-AH383)&lt;0.1, "", AH390-AH383)</f>
        <v>-0.25768876214069536</v>
      </c>
      <c r="AI399" s="125"/>
      <c r="AJ399" s="125"/>
      <c r="AK399" s="125">
        <f t="shared" ref="AK399" si="1227">IF(ABS(AK390-AK383)&lt;0.1, "", AK390-AK383)</f>
        <v>-6.83694307305732</v>
      </c>
      <c r="AL399" s="125"/>
      <c r="AM399" s="125"/>
      <c r="AN399" s="125">
        <f t="shared" ref="AN399:BA399" si="1228">IF(ABS(AN390-AN383)&lt;0.1, "", AN390-AN383)</f>
        <v>1.2371134586233561</v>
      </c>
      <c r="AO399" s="125">
        <f t="shared" si="1228"/>
        <v>0.91311636354065229</v>
      </c>
      <c r="AP399" s="125" t="str">
        <f t="shared" si="1228"/>
        <v/>
      </c>
      <c r="AQ399" s="125" t="str">
        <f t="shared" si="1228"/>
        <v/>
      </c>
      <c r="AR399" s="125">
        <f t="shared" si="1228"/>
        <v>-0.68449734009259444</v>
      </c>
      <c r="AS399" s="125" t="str">
        <f t="shared" si="1228"/>
        <v/>
      </c>
      <c r="AT399" s="125">
        <f t="shared" si="1228"/>
        <v>0.45563087624892873</v>
      </c>
      <c r="AU399" s="125" t="str">
        <f t="shared" si="1228"/>
        <v/>
      </c>
      <c r="AV399" s="125">
        <f t="shared" si="1228"/>
        <v>0.37110553956634895</v>
      </c>
      <c r="AW399" s="125">
        <f t="shared" si="1228"/>
        <v>-0.50910995716455432</v>
      </c>
      <c r="AX399" s="125">
        <f t="shared" si="1228"/>
        <v>-0.79874197908316091</v>
      </c>
      <c r="AY399" s="125">
        <f t="shared" si="1228"/>
        <v>-0.19565435413966803</v>
      </c>
      <c r="AZ399" s="125">
        <f t="shared" si="1228"/>
        <v>-0.15306158403793013</v>
      </c>
      <c r="BA399" s="125">
        <f t="shared" si="1228"/>
        <v>0.96346688825664728</v>
      </c>
      <c r="BB399" s="125"/>
      <c r="BC399" s="125"/>
      <c r="BD399" s="125"/>
      <c r="BE399" s="125">
        <f t="shared" ref="BE399:BG399" si="1229">IF(ABS(BE390-BE383)&lt;0.1, "", BE390-BE383)</f>
        <v>-0.35508858410408273</v>
      </c>
      <c r="BF399" s="125" t="str">
        <f t="shared" si="1229"/>
        <v/>
      </c>
      <c r="BG399" s="125">
        <f t="shared" si="1229"/>
        <v>-1.1832529529890508</v>
      </c>
      <c r="BH399" s="125"/>
      <c r="BI399" s="125">
        <f t="shared" ref="BI399:CF399" si="1230">IF(ABS(BI390-BI383)&lt;0.1, "", BI390-BI383)</f>
        <v>-0.31934834349650565</v>
      </c>
      <c r="BJ399" s="125">
        <f t="shared" si="1230"/>
        <v>-0.69428167956369258</v>
      </c>
      <c r="BK399" s="125">
        <f t="shared" si="1230"/>
        <v>-0.14932601199628337</v>
      </c>
      <c r="BL399" s="125">
        <f t="shared" si="1230"/>
        <v>0.16058177878309188</v>
      </c>
      <c r="BM399" s="125">
        <f t="shared" si="1230"/>
        <v>-0.44742574263777968</v>
      </c>
      <c r="BN399" s="125">
        <f t="shared" si="1230"/>
        <v>-0.10211675283714428</v>
      </c>
      <c r="BO399" s="125">
        <f t="shared" si="1230"/>
        <v>0.28834165551692337</v>
      </c>
      <c r="BP399" s="125" t="str">
        <f t="shared" si="1230"/>
        <v/>
      </c>
      <c r="BQ399" s="125">
        <f t="shared" si="1230"/>
        <v>0.28033096860641216</v>
      </c>
      <c r="BR399" s="125" t="str">
        <f t="shared" si="1230"/>
        <v/>
      </c>
      <c r="BS399" s="125">
        <f t="shared" si="1230"/>
        <v>0.32836104600235494</v>
      </c>
      <c r="BT399" s="125">
        <f t="shared" si="1230"/>
        <v>0.26566479649238772</v>
      </c>
      <c r="BU399" s="125">
        <f t="shared" si="1230"/>
        <v>-0.36034897229618501</v>
      </c>
      <c r="BV399" s="125" t="str">
        <f t="shared" si="1230"/>
        <v/>
      </c>
      <c r="BW399" s="125">
        <f t="shared" si="1230"/>
        <v>-0.18457574772082985</v>
      </c>
      <c r="BX399" s="125" t="str">
        <f t="shared" si="1230"/>
        <v/>
      </c>
      <c r="BY399" s="125" t="str">
        <f t="shared" si="1230"/>
        <v/>
      </c>
      <c r="BZ399" s="125" t="str">
        <f t="shared" si="1230"/>
        <v/>
      </c>
      <c r="CA399" s="125">
        <f t="shared" si="1230"/>
        <v>0.21347570032110674</v>
      </c>
      <c r="CB399" s="125">
        <f t="shared" si="1230"/>
        <v>0.18151991411501278</v>
      </c>
      <c r="CC399" s="125">
        <f t="shared" si="1230"/>
        <v>-0.34731604040838526</v>
      </c>
      <c r="CD399" s="125">
        <f t="shared" si="1230"/>
        <v>0.15077748988153417</v>
      </c>
      <c r="CE399" s="125">
        <f t="shared" si="1230"/>
        <v>-0.97216589144932186</v>
      </c>
      <c r="CF399" s="125" t="str">
        <f t="shared" si="1230"/>
        <v/>
      </c>
      <c r="CG399" s="125"/>
      <c r="CH399" s="125"/>
      <c r="CI399" s="125"/>
      <c r="CJ399" s="125">
        <f t="shared" ref="CJ399:CK399" si="1231">IF(ABS(CJ390-CJ383)&lt;0.1, "", CJ390-CJ383)</f>
        <v>0.79767178361549496</v>
      </c>
      <c r="CK399" s="125">
        <f t="shared" si="1231"/>
        <v>-0.65171900604507726</v>
      </c>
      <c r="CL399" s="125"/>
      <c r="CM399" s="125">
        <f t="shared" ref="CM399" si="1232">IF(ABS(CM390-CM383)&lt;0.1, "", CM390-CM383)</f>
        <v>-0.85749080588461624</v>
      </c>
      <c r="CN399" s="125"/>
      <c r="CO399" s="125"/>
      <c r="CP399" s="125">
        <f t="shared" ref="CP399" si="1233">IF(ABS(CP390-CP383)&lt;0.1, "", CP390-CP383)</f>
        <v>-0.32764253677497379</v>
      </c>
      <c r="CQ399" s="125"/>
      <c r="CR399" s="125"/>
      <c r="CS399" s="125"/>
      <c r="CT399" s="125"/>
      <c r="CU399" s="125"/>
      <c r="CV399" s="125"/>
      <c r="CW399" s="125"/>
      <c r="CX399" s="125"/>
      <c r="CY399" s="125"/>
      <c r="CZ399" s="125"/>
      <c r="DA399" s="125"/>
      <c r="DB399" s="125"/>
      <c r="DC399" s="125"/>
      <c r="DD399" s="125"/>
      <c r="DE399" s="125"/>
      <c r="DF399" s="125"/>
      <c r="DG399" s="125"/>
      <c r="DH399" s="125"/>
      <c r="DI399" s="125"/>
      <c r="DJ399" s="125"/>
      <c r="DK399" s="125"/>
      <c r="DL399" s="125"/>
      <c r="DM399" s="125">
        <f t="shared" ref="DM399:DN399" si="1234">IF(ABS(DM390-DM383)&lt;0.1, "", DM390-DM383)</f>
        <v>-0.60712723903865395</v>
      </c>
      <c r="DN399" s="125">
        <f t="shared" si="1234"/>
        <v>9.1420559554789662</v>
      </c>
    </row>
    <row r="400" spans="2:118" ht="16.5" thickBot="1">
      <c r="G400" s="83">
        <v>2000</v>
      </c>
      <c r="H400" s="83"/>
      <c r="I400" s="125" t="str">
        <f>IF(ABS(I397-I383)&lt;0.1, "", I397-I383)</f>
        <v/>
      </c>
      <c r="J400" s="125" t="str">
        <f t="shared" ref="J400" si="1235">IF(ABS(J397-J383)&lt;0.1, "", J397-J383)</f>
        <v/>
      </c>
      <c r="K400" s="125"/>
      <c r="L400" s="125" t="str">
        <f t="shared" ref="L400:M400" si="1236">IF(ABS(L397-L383)&lt;0.1, "", L397-L383)</f>
        <v/>
      </c>
      <c r="M400" s="125" t="str">
        <f t="shared" si="1236"/>
        <v/>
      </c>
      <c r="N400" s="125"/>
      <c r="O400" s="125">
        <f t="shared" ref="O400:P400" si="1237">IF(ABS(O397-O383)&lt;0.1, "", O397-O383)</f>
        <v>0.2203379459608179</v>
      </c>
      <c r="P400" s="125" t="str">
        <f t="shared" si="1237"/>
        <v/>
      </c>
      <c r="Q400" s="125"/>
      <c r="R400" s="125"/>
      <c r="S400" s="125">
        <f t="shared" ref="S400:T400" si="1238">IF(ABS(S397-S383)&lt;0.1, "", S397-S383)</f>
        <v>-0.32426392621564304</v>
      </c>
      <c r="T400" s="125" t="str">
        <f t="shared" si="1238"/>
        <v/>
      </c>
      <c r="U400" s="125"/>
      <c r="V400" s="125">
        <f t="shared" ref="V400:W400" si="1239">IF(ABS(V397-V383)&lt;0.1, "", V397-V383)</f>
        <v>-1.0870736631441673</v>
      </c>
      <c r="W400" s="125" t="str">
        <f t="shared" si="1239"/>
        <v/>
      </c>
      <c r="X400" s="125"/>
      <c r="Y400" s="125">
        <f t="shared" ref="Y400" si="1240">IF(ABS(Y397-Y383)&lt;0.1, "", Y397-Y383)</f>
        <v>0.29572646373729228</v>
      </c>
      <c r="Z400" s="125"/>
      <c r="AA400" s="125"/>
      <c r="AB400" s="125" t="str">
        <f t="shared" ref="AB400" si="1241">IF(ABS(AB397-AB383)&lt;0.1, "", AB397-AB383)</f>
        <v/>
      </c>
      <c r="AC400" s="125"/>
      <c r="AD400" s="125"/>
      <c r="AE400" s="125">
        <f t="shared" ref="AE400" si="1242">IF(ABS(AE397-AE383)&lt;0.1, "", AE397-AE383)</f>
        <v>-0.62948012335264281</v>
      </c>
      <c r="AF400" s="125"/>
      <c r="AG400" s="125"/>
      <c r="AH400" s="125">
        <f t="shared" ref="AH400" si="1243">IF(ABS(AH397-AH383)&lt;0.1, "", AH397-AH383)</f>
        <v>-0.2902163666890587</v>
      </c>
      <c r="AI400" s="125"/>
      <c r="AJ400" s="125"/>
      <c r="AK400" s="125">
        <f t="shared" ref="AK400" si="1244">IF(ABS(AK397-AK383)&lt;0.1, "", AK397-AK383)</f>
        <v>-4.4526313349348143</v>
      </c>
      <c r="AL400" s="125"/>
      <c r="AM400" s="125"/>
      <c r="AN400" s="125">
        <f t="shared" ref="AN400:BA400" si="1245">IF(ABS(AN397-AN383)&lt;0.1, "", AN397-AN383)</f>
        <v>1.3501318853377322</v>
      </c>
      <c r="AO400" s="125">
        <f t="shared" si="1245"/>
        <v>0.48622947343051237</v>
      </c>
      <c r="AP400" s="125" t="str">
        <f t="shared" si="1245"/>
        <v/>
      </c>
      <c r="AQ400" s="125" t="str">
        <f t="shared" si="1245"/>
        <v/>
      </c>
      <c r="AR400" s="125">
        <f t="shared" si="1245"/>
        <v>-0.39595251791881836</v>
      </c>
      <c r="AS400" s="125" t="str">
        <f t="shared" si="1245"/>
        <v/>
      </c>
      <c r="AT400" s="125">
        <f t="shared" si="1245"/>
        <v>0.20877511357624812</v>
      </c>
      <c r="AU400" s="125" t="str">
        <f t="shared" si="1245"/>
        <v/>
      </c>
      <c r="AV400" s="125">
        <f t="shared" si="1245"/>
        <v>0.13553921204479558</v>
      </c>
      <c r="AW400" s="125">
        <f t="shared" si="1245"/>
        <v>-0.30748395410370222</v>
      </c>
      <c r="AX400" s="125">
        <f t="shared" si="1245"/>
        <v>-0.54773811572113118</v>
      </c>
      <c r="AY400" s="125">
        <f t="shared" si="1245"/>
        <v>-0.1823382381664711</v>
      </c>
      <c r="AZ400" s="125">
        <f t="shared" si="1245"/>
        <v>-0.22576180594787054</v>
      </c>
      <c r="BA400" s="125">
        <f t="shared" si="1245"/>
        <v>0.5626149700183305</v>
      </c>
      <c r="BB400" s="125"/>
      <c r="BC400" s="125"/>
      <c r="BD400" s="125"/>
      <c r="BE400" s="125" t="str">
        <f t="shared" ref="BE400:BG400" si="1246">IF(ABS(BE397-BE383)&lt;0.1, "", BE397-BE383)</f>
        <v/>
      </c>
      <c r="BF400" s="125">
        <f t="shared" si="1246"/>
        <v>0.31640936505955253</v>
      </c>
      <c r="BG400" s="125">
        <f t="shared" si="1246"/>
        <v>-0.50037577780267384</v>
      </c>
      <c r="BH400" s="125"/>
      <c r="BI400" s="125">
        <f t="shared" ref="BI400:CF400" si="1247">IF(ABS(BI397-BI383)&lt;0.1, "", BI397-BI383)</f>
        <v>-0.21231876037515995</v>
      </c>
      <c r="BJ400" s="125">
        <f t="shared" si="1247"/>
        <v>-0.55229279306138856</v>
      </c>
      <c r="BK400" s="125">
        <f t="shared" si="1247"/>
        <v>0.14307013650143219</v>
      </c>
      <c r="BL400" s="125">
        <f t="shared" si="1247"/>
        <v>0.22206538963421885</v>
      </c>
      <c r="BM400" s="125">
        <f t="shared" si="1247"/>
        <v>-0.2185251922519349</v>
      </c>
      <c r="BN400" s="125">
        <f t="shared" si="1247"/>
        <v>-0.17605058643927052</v>
      </c>
      <c r="BO400" s="125">
        <f t="shared" si="1247"/>
        <v>0.36754852777043112</v>
      </c>
      <c r="BP400" s="125">
        <f t="shared" si="1247"/>
        <v>0.10812409188763539</v>
      </c>
      <c r="BQ400" s="125">
        <f t="shared" si="1247"/>
        <v>0.28668805749253146</v>
      </c>
      <c r="BR400" s="125" t="str">
        <f t="shared" si="1247"/>
        <v/>
      </c>
      <c r="BS400" s="125">
        <f t="shared" si="1247"/>
        <v>0.22507384720769075</v>
      </c>
      <c r="BT400" s="125" t="str">
        <f t="shared" si="1247"/>
        <v/>
      </c>
      <c r="BU400" s="125" t="str">
        <f t="shared" si="1247"/>
        <v/>
      </c>
      <c r="BV400" s="125">
        <f t="shared" si="1247"/>
        <v>0.26537820103817467</v>
      </c>
      <c r="BW400" s="125">
        <f t="shared" si="1247"/>
        <v>-0.16443675468522123</v>
      </c>
      <c r="BX400" s="125" t="str">
        <f t="shared" si="1247"/>
        <v/>
      </c>
      <c r="BY400" s="125" t="str">
        <f t="shared" si="1247"/>
        <v/>
      </c>
      <c r="BZ400" s="125" t="str">
        <f t="shared" si="1247"/>
        <v/>
      </c>
      <c r="CA400" s="125">
        <f t="shared" si="1247"/>
        <v>0.2711392234542096</v>
      </c>
      <c r="CB400" s="125">
        <f t="shared" si="1247"/>
        <v>0.25894340044379582</v>
      </c>
      <c r="CC400" s="125">
        <f t="shared" si="1247"/>
        <v>-0.18947748215801319</v>
      </c>
      <c r="CD400" s="125" t="str">
        <f t="shared" si="1247"/>
        <v/>
      </c>
      <c r="CE400" s="125">
        <f t="shared" si="1247"/>
        <v>-0.27474963550912435</v>
      </c>
      <c r="CF400" s="125" t="str">
        <f t="shared" si="1247"/>
        <v/>
      </c>
      <c r="CG400" s="125"/>
      <c r="CH400" s="125"/>
      <c r="CI400" s="125"/>
      <c r="CJ400" s="125">
        <f t="shared" ref="CJ400:CK400" si="1248">IF(ABS(CJ397-CJ383)&lt;0.1, "", CJ397-CJ383)</f>
        <v>0.47422250764436269</v>
      </c>
      <c r="CK400" s="125">
        <f t="shared" si="1248"/>
        <v>-0.45646087251909506</v>
      </c>
      <c r="CL400" s="125"/>
      <c r="CM400" s="125">
        <f t="shared" ref="CM400" si="1249">IF(ABS(CM397-CM383)&lt;0.1, "", CM397-CM383)</f>
        <v>-0.38300723400671899</v>
      </c>
      <c r="CN400" s="125"/>
      <c r="CO400" s="125"/>
      <c r="CP400" s="125">
        <f t="shared" ref="CP400" si="1250">IF(ABS(CP397-CP383)&lt;0.1, "", CP397-CP383)</f>
        <v>-0.15676976926532404</v>
      </c>
      <c r="CQ400" s="125"/>
      <c r="CR400" s="125"/>
      <c r="CS400" s="125"/>
      <c r="CT400" s="125"/>
      <c r="CU400" s="125"/>
      <c r="CV400" s="125"/>
      <c r="CW400" s="125"/>
      <c r="CX400" s="125"/>
      <c r="CY400" s="125"/>
      <c r="CZ400" s="125"/>
      <c r="DA400" s="125"/>
      <c r="DB400" s="125"/>
      <c r="DC400" s="125"/>
      <c r="DD400" s="125"/>
      <c r="DE400" s="125"/>
      <c r="DF400" s="125"/>
      <c r="DG400" s="125"/>
      <c r="DH400" s="125"/>
      <c r="DI400" s="125"/>
      <c r="DJ400" s="125"/>
      <c r="DK400" s="125"/>
      <c r="DL400" s="125"/>
      <c r="DM400" s="125">
        <f t="shared" ref="DM400:DN400" si="1251">IF(ABS(DM397-DM383)&lt;0.1, "", DM397-DM383)</f>
        <v>-0.54207997188269275</v>
      </c>
      <c r="DN400" s="125">
        <f t="shared" si="1251"/>
        <v>9.7879208309149845</v>
      </c>
    </row>
    <row r="401" spans="3:5">
      <c r="C401" s="1"/>
      <c r="D401" s="85"/>
      <c r="E401" s="86"/>
    </row>
    <row r="402" spans="3:5" ht="18.75">
      <c r="C402" s="87"/>
      <c r="D402" s="88"/>
      <c r="E402" s="92">
        <f>AVERAGE(C403:C405)</f>
        <v>735.66666666666663</v>
      </c>
    </row>
    <row r="403" spans="3:5" ht="18.75">
      <c r="C403" s="93">
        <v>727</v>
      </c>
      <c r="D403" s="88"/>
      <c r="E403" s="92">
        <f>AVERAGE(C406:C408)</f>
        <v>752.66666666666663</v>
      </c>
    </row>
    <row r="404" spans="3:5" ht="18.75">
      <c r="C404" s="93">
        <v>713</v>
      </c>
      <c r="D404" s="88"/>
      <c r="E404" s="92">
        <f>AVERAGE(C409:C411)</f>
        <v>865.33333333333337</v>
      </c>
    </row>
    <row r="405" spans="3:5">
      <c r="C405" s="93">
        <v>767</v>
      </c>
      <c r="D405" s="88"/>
      <c r="E405" s="89"/>
    </row>
    <row r="406" spans="3:5">
      <c r="C406" s="93">
        <v>810</v>
      </c>
      <c r="D406" s="88"/>
      <c r="E406" s="89"/>
    </row>
    <row r="407" spans="3:5">
      <c r="C407" s="93">
        <v>784</v>
      </c>
      <c r="D407" s="88"/>
      <c r="E407" s="89"/>
    </row>
    <row r="408" spans="3:5">
      <c r="C408" s="93">
        <v>664</v>
      </c>
      <c r="D408" s="88"/>
      <c r="E408" s="89"/>
    </row>
    <row r="409" spans="3:5">
      <c r="C409" s="93">
        <v>913</v>
      </c>
      <c r="D409" s="88"/>
      <c r="E409" s="89"/>
    </row>
    <row r="410" spans="3:5">
      <c r="C410" s="93">
        <v>850</v>
      </c>
      <c r="D410" s="88"/>
      <c r="E410" s="89"/>
    </row>
    <row r="411" spans="3:5" ht="16.5" thickBot="1">
      <c r="C411" s="94">
        <v>833</v>
      </c>
      <c r="D411" s="90"/>
      <c r="E411" s="91"/>
    </row>
    <row r="420" spans="3:52">
      <c r="C420">
        <f>LN(C226)</f>
        <v>3.6763006719070761</v>
      </c>
      <c r="D420">
        <f t="shared" ref="D420:AZ420" si="1252">LN(D226)</f>
        <v>8.3114906710506586E-2</v>
      </c>
      <c r="E420">
        <f t="shared" si="1252"/>
        <v>7.5958899177185382</v>
      </c>
      <c r="F420">
        <f t="shared" si="1252"/>
        <v>4.1948126151827028</v>
      </c>
      <c r="G420">
        <f t="shared" si="1252"/>
        <v>3.7744373424755828</v>
      </c>
      <c r="H420">
        <f t="shared" si="1252"/>
        <v>8.3114906710506586E-2</v>
      </c>
      <c r="I420">
        <f t="shared" si="1252"/>
        <v>2.5517861786275451</v>
      </c>
      <c r="J420">
        <f t="shared" si="1252"/>
        <v>2.4680995314716192</v>
      </c>
      <c r="K420">
        <f t="shared" si="1252"/>
        <v>3.044522437723423</v>
      </c>
      <c r="L420">
        <f t="shared" si="1252"/>
        <v>2.6553524121017609</v>
      </c>
      <c r="M420">
        <f t="shared" si="1252"/>
        <v>2.451005098112319</v>
      </c>
      <c r="N420">
        <f t="shared" si="1252"/>
        <v>3.5835189384561099</v>
      </c>
      <c r="O420">
        <f t="shared" si="1252"/>
        <v>2.9052603703899154</v>
      </c>
      <c r="P420">
        <f t="shared" si="1252"/>
        <v>2.4932054526026954</v>
      </c>
      <c r="Q420">
        <f t="shared" si="1252"/>
        <v>4.3567088266895917</v>
      </c>
      <c r="R420">
        <f t="shared" si="1252"/>
        <v>3.044522437723423</v>
      </c>
      <c r="S420">
        <f t="shared" si="1252"/>
        <v>2.8859174075467844</v>
      </c>
      <c r="T420">
        <f t="shared" si="1252"/>
        <v>2.5649493574615367</v>
      </c>
      <c r="U420">
        <f t="shared" si="1252"/>
        <v>3.2188758248682006</v>
      </c>
      <c r="V420">
        <f t="shared" si="1252"/>
        <v>2.7325043268678484</v>
      </c>
      <c r="W420">
        <f t="shared" si="1252"/>
        <v>2.4432162227337915</v>
      </c>
      <c r="X420">
        <f t="shared" si="1252"/>
        <v>6.9802619697688852</v>
      </c>
      <c r="Y420">
        <f t="shared" si="1252"/>
        <v>2.4595888418037104</v>
      </c>
      <c r="Z420">
        <f t="shared" si="1252"/>
        <v>2.3025850929940459</v>
      </c>
      <c r="AA420">
        <f t="shared" si="1252"/>
        <v>-0.10536051565782628</v>
      </c>
      <c r="AB420">
        <f t="shared" si="1252"/>
        <v>2.4423470353692043</v>
      </c>
      <c r="AC420">
        <f t="shared" si="1252"/>
        <v>2.3025850929940459</v>
      </c>
      <c r="AD420">
        <f t="shared" si="1252"/>
        <v>-0.10536051565782628</v>
      </c>
      <c r="AE420">
        <f t="shared" si="1252"/>
        <v>2.4069451083182885</v>
      </c>
      <c r="AF420">
        <f t="shared" si="1252"/>
        <v>2.3025850929940459</v>
      </c>
      <c r="AG420">
        <f t="shared" si="1252"/>
        <v>0</v>
      </c>
      <c r="AH420">
        <f t="shared" si="1252"/>
        <v>2.4423470353692043</v>
      </c>
      <c r="AI420">
        <f t="shared" si="1252"/>
        <v>2.3978952727983707</v>
      </c>
      <c r="AJ420">
        <f t="shared" si="1252"/>
        <v>-0.10536051565782628</v>
      </c>
      <c r="AK420">
        <f t="shared" si="1252"/>
        <v>2.9489484864926454</v>
      </c>
      <c r="AL420">
        <f t="shared" si="1252"/>
        <v>2.6748521316926142</v>
      </c>
      <c r="AM420">
        <f t="shared" si="1252"/>
        <v>4.5870454066097355E-2</v>
      </c>
      <c r="AN420">
        <f t="shared" si="1252"/>
        <v>1.6233408176030919</v>
      </c>
      <c r="AO420">
        <f t="shared" si="1252"/>
        <v>1.4747630091074988</v>
      </c>
      <c r="AP420">
        <f t="shared" si="1252"/>
        <v>0.97832612279360776</v>
      </c>
      <c r="AQ420">
        <f t="shared" si="1252"/>
        <v>1.0612565021243408</v>
      </c>
      <c r="AR420">
        <f t="shared" si="1252"/>
        <v>1.536867219599265</v>
      </c>
      <c r="AS420">
        <f t="shared" si="1252"/>
        <v>1.1019400787607843</v>
      </c>
      <c r="AT420">
        <f t="shared" si="1252"/>
        <v>1.3681949057393645</v>
      </c>
      <c r="AU420">
        <f t="shared" si="1252"/>
        <v>1.1151415906193203</v>
      </c>
      <c r="AV420">
        <f t="shared" si="1252"/>
        <v>1.3323660190943349</v>
      </c>
      <c r="AW420">
        <f t="shared" si="1252"/>
        <v>1.6486586255873816</v>
      </c>
      <c r="AX420">
        <f t="shared" si="1252"/>
        <v>1.6826883741736931</v>
      </c>
      <c r="AY420">
        <f t="shared" si="1252"/>
        <v>1.7083778602890038</v>
      </c>
      <c r="AZ420">
        <f t="shared" si="1252"/>
        <v>1.8671761085128091</v>
      </c>
    </row>
    <row r="421" spans="3:52">
      <c r="C421">
        <f t="shared" ref="C421:AZ421" si="1253">LN(C227)</f>
        <v>3.7160081215021892</v>
      </c>
      <c r="D421">
        <f t="shared" si="1253"/>
        <v>8.6789130072390933E-2</v>
      </c>
      <c r="E421">
        <f t="shared" si="1253"/>
        <v>7.5963923040641959</v>
      </c>
      <c r="F421">
        <f t="shared" si="1253"/>
        <v>4.2270970729015511</v>
      </c>
      <c r="G421">
        <f t="shared" si="1253"/>
        <v>3.7942399697717626</v>
      </c>
      <c r="H421">
        <f t="shared" si="1253"/>
        <v>8.6789130072390933E-2</v>
      </c>
      <c r="I421">
        <f t="shared" si="1253"/>
        <v>2.5447466501440172</v>
      </c>
      <c r="J421">
        <f t="shared" si="1253"/>
        <v>2.4680995314716192</v>
      </c>
      <c r="K421">
        <f t="shared" si="1253"/>
        <v>3.044522437723423</v>
      </c>
      <c r="L421">
        <f t="shared" si="1253"/>
        <v>2.6026896854443837</v>
      </c>
      <c r="M421">
        <f t="shared" si="1253"/>
        <v>2.4680995314716192</v>
      </c>
      <c r="N421">
        <f t="shared" si="1253"/>
        <v>3.4965075614664802</v>
      </c>
      <c r="O421">
        <f t="shared" si="1253"/>
        <v>2.9069010598473755</v>
      </c>
      <c r="P421">
        <f t="shared" si="1253"/>
        <v>2.2512917986064953</v>
      </c>
      <c r="Q421">
        <f t="shared" si="1253"/>
        <v>4.0604430105464191</v>
      </c>
      <c r="R421">
        <f t="shared" si="1253"/>
        <v>3.044522437723423</v>
      </c>
      <c r="S421">
        <f t="shared" si="1253"/>
        <v>2.8942531046041373</v>
      </c>
      <c r="T421">
        <f t="shared" si="1253"/>
        <v>2.4932054526026954</v>
      </c>
      <c r="U421">
        <f t="shared" si="1253"/>
        <v>3.0910424533583161</v>
      </c>
      <c r="V421">
        <f t="shared" si="1253"/>
        <v>2.7408400239252009</v>
      </c>
      <c r="W421">
        <f t="shared" si="1253"/>
        <v>2.4336133554004498</v>
      </c>
      <c r="X421">
        <f t="shared" si="1253"/>
        <v>7.1033220625261126</v>
      </c>
      <c r="Y421">
        <f t="shared" si="1253"/>
        <v>2.451005098112319</v>
      </c>
      <c r="Z421">
        <f t="shared" si="1253"/>
        <v>2.4849066497880004</v>
      </c>
      <c r="AA421">
        <f t="shared" si="1253"/>
        <v>9.5310179804324935E-2</v>
      </c>
      <c r="AB421">
        <f t="shared" si="1253"/>
        <v>2.4336133554004498</v>
      </c>
      <c r="AC421">
        <f t="shared" si="1253"/>
        <v>2.4849066497880004</v>
      </c>
      <c r="AD421">
        <f t="shared" si="1253"/>
        <v>9.5310179804324935E-2</v>
      </c>
      <c r="AE421">
        <f t="shared" si="1253"/>
        <v>2.3702437414678603</v>
      </c>
      <c r="AF421">
        <f t="shared" si="1253"/>
        <v>2.6390573296152584</v>
      </c>
      <c r="AG421">
        <f t="shared" si="1253"/>
        <v>9.5310179804324935E-2</v>
      </c>
      <c r="AH421">
        <f t="shared" si="1253"/>
        <v>2.4069451083182885</v>
      </c>
      <c r="AI421">
        <f t="shared" si="1253"/>
        <v>2.5649493574615367</v>
      </c>
      <c r="AJ421">
        <f t="shared" si="1253"/>
        <v>9.5310179804324935E-2</v>
      </c>
      <c r="AK421">
        <f t="shared" si="1253"/>
        <v>2.9476002454566954</v>
      </c>
      <c r="AL421">
        <f t="shared" si="1253"/>
        <v>2.6790626642289577</v>
      </c>
      <c r="AM421">
        <f t="shared" si="1253"/>
        <v>2.8170876966696439E-2</v>
      </c>
      <c r="AN421">
        <f t="shared" si="1253"/>
        <v>1.6505798557652755</v>
      </c>
      <c r="AO421">
        <f t="shared" si="1253"/>
        <v>1.5173226235262947</v>
      </c>
      <c r="AP421">
        <f t="shared" si="1253"/>
        <v>0.99694863489160956</v>
      </c>
      <c r="AQ421">
        <f t="shared" si="1253"/>
        <v>1.0647107369924282</v>
      </c>
      <c r="AR421">
        <f t="shared" si="1253"/>
        <v>1.5347143662381639</v>
      </c>
      <c r="AS421">
        <f t="shared" si="1253"/>
        <v>1.1184149159642893</v>
      </c>
      <c r="AT421">
        <f t="shared" si="1253"/>
        <v>1.3793184888031769</v>
      </c>
      <c r="AU421">
        <f t="shared" si="1253"/>
        <v>1.1052568313867783</v>
      </c>
      <c r="AV421">
        <f t="shared" si="1253"/>
        <v>1.3454723665996355</v>
      </c>
      <c r="AW421">
        <f t="shared" si="1253"/>
        <v>1.6448050562713916</v>
      </c>
      <c r="AX421">
        <f t="shared" si="1253"/>
        <v>1.7491998548092591</v>
      </c>
      <c r="AY421">
        <f t="shared" si="1253"/>
        <v>1.7422190236679189</v>
      </c>
      <c r="AZ421">
        <f t="shared" si="1253"/>
        <v>1.8373699804801074</v>
      </c>
    </row>
    <row r="422" spans="3:52">
      <c r="C422">
        <f t="shared" ref="C422:AZ422" si="1254">LN(C228)</f>
        <v>3.7495040759303713</v>
      </c>
      <c r="D422">
        <f t="shared" si="1254"/>
        <v>0.11019879229807536</v>
      </c>
      <c r="E422">
        <f t="shared" si="1254"/>
        <v>7.5968944381445436</v>
      </c>
      <c r="F422">
        <f t="shared" si="1254"/>
        <v>4.2531888826123243</v>
      </c>
      <c r="G422">
        <f t="shared" si="1254"/>
        <v>3.813658055628864</v>
      </c>
      <c r="H422">
        <f t="shared" si="1254"/>
        <v>0.11019879229807536</v>
      </c>
      <c r="I422">
        <f t="shared" si="1254"/>
        <v>2.5572273113676265</v>
      </c>
      <c r="J422">
        <f t="shared" si="1254"/>
        <v>2.4932054526026954</v>
      </c>
      <c r="K422">
        <f t="shared" si="1254"/>
        <v>3.044522437723423</v>
      </c>
      <c r="L422">
        <f t="shared" si="1254"/>
        <v>2.6497146240892469</v>
      </c>
      <c r="M422">
        <f t="shared" si="1254"/>
        <v>2.4680995314716192</v>
      </c>
      <c r="N422">
        <f t="shared" si="1254"/>
        <v>3.5835189384561099</v>
      </c>
      <c r="O422">
        <f t="shared" si="1254"/>
        <v>2.9096295745005794</v>
      </c>
      <c r="P422">
        <f t="shared" si="1254"/>
        <v>2.3702437414678603</v>
      </c>
      <c r="Q422">
        <f t="shared" si="1254"/>
        <v>4.2046926193909657</v>
      </c>
      <c r="R422">
        <f t="shared" si="1254"/>
        <v>3.0910424533583161</v>
      </c>
      <c r="S422">
        <f t="shared" si="1254"/>
        <v>2.924773184613497</v>
      </c>
      <c r="T422">
        <f t="shared" si="1254"/>
        <v>2.5257286443082556</v>
      </c>
      <c r="U422">
        <f t="shared" si="1254"/>
        <v>3.0910424533583161</v>
      </c>
      <c r="V422">
        <f t="shared" si="1254"/>
        <v>2.826129489167811</v>
      </c>
      <c r="W422">
        <f t="shared" si="1254"/>
        <v>2.4595888418037104</v>
      </c>
      <c r="X422">
        <f t="shared" si="1254"/>
        <v>6.9469759921354184</v>
      </c>
      <c r="Y422">
        <f t="shared" si="1254"/>
        <v>2.4680995314716192</v>
      </c>
      <c r="Z422">
        <f t="shared" si="1254"/>
        <v>2.4849066497880004</v>
      </c>
      <c r="AA422">
        <f t="shared" si="1254"/>
        <v>0</v>
      </c>
      <c r="AB422">
        <f t="shared" si="1254"/>
        <v>2.4423470353692043</v>
      </c>
      <c r="AC422">
        <f t="shared" si="1254"/>
        <v>2.4849066497880004</v>
      </c>
      <c r="AD422">
        <f t="shared" si="1254"/>
        <v>9.5310179804324935E-2</v>
      </c>
      <c r="AE422">
        <f t="shared" si="1254"/>
        <v>2.3978952727983707</v>
      </c>
      <c r="AF422">
        <f t="shared" si="1254"/>
        <v>2.7080502011022101</v>
      </c>
      <c r="AG422">
        <f t="shared" si="1254"/>
        <v>0.26236426446749106</v>
      </c>
      <c r="AH422">
        <f t="shared" si="1254"/>
        <v>2.4248027257182949</v>
      </c>
      <c r="AI422">
        <f t="shared" si="1254"/>
        <v>2.6390573296152584</v>
      </c>
      <c r="AJ422">
        <f t="shared" si="1254"/>
        <v>0.18232155679395459</v>
      </c>
      <c r="AK422">
        <f t="shared" si="1254"/>
        <v>2.9451152021813751</v>
      </c>
      <c r="AL422">
        <f t="shared" si="1254"/>
        <v>2.6790626642289577</v>
      </c>
      <c r="AM422">
        <f t="shared" si="1254"/>
        <v>2.8170876966696439E-2</v>
      </c>
      <c r="AN422">
        <f t="shared" si="1254"/>
        <v>1.7833912195575383</v>
      </c>
      <c r="AO422">
        <f t="shared" si="1254"/>
        <v>1.6409365794934714</v>
      </c>
      <c r="AP422">
        <f t="shared" si="1254"/>
        <v>1.0224509277025455</v>
      </c>
      <c r="AQ422">
        <f t="shared" si="1254"/>
        <v>1.085189268335969</v>
      </c>
      <c r="AR422">
        <f t="shared" si="1254"/>
        <v>1.5390154481375546</v>
      </c>
      <c r="AS422">
        <f t="shared" si="1254"/>
        <v>1.1474024528375417</v>
      </c>
      <c r="AT422">
        <f t="shared" si="1254"/>
        <v>1.369306078388431</v>
      </c>
      <c r="AU422">
        <f t="shared" si="1254"/>
        <v>1.1378330018213911</v>
      </c>
      <c r="AV422">
        <f t="shared" si="1254"/>
        <v>1.3737155789130306</v>
      </c>
      <c r="AW422">
        <f t="shared" si="1254"/>
        <v>1.6582280766035324</v>
      </c>
      <c r="AX422">
        <f t="shared" si="1254"/>
        <v>1.6770965609079151</v>
      </c>
      <c r="AY422">
        <f t="shared" si="1254"/>
        <v>1.7715567619105355</v>
      </c>
      <c r="AZ422">
        <f t="shared" si="1254"/>
        <v>1.8718021769015913</v>
      </c>
    </row>
    <row r="423" spans="3:52">
      <c r="C423">
        <f t="shared" ref="C423:AZ423" si="1255">LN(C229)</f>
        <v>3.784189633918261</v>
      </c>
      <c r="D423">
        <f t="shared" si="1255"/>
        <v>8.6636306659546719E-2</v>
      </c>
      <c r="E423">
        <f t="shared" si="1255"/>
        <v>7.5973963202127948</v>
      </c>
      <c r="F423">
        <f t="shared" si="1255"/>
        <v>4.277846440718343</v>
      </c>
      <c r="G423">
        <f t="shared" si="1255"/>
        <v>3.8420959909493977</v>
      </c>
      <c r="H423">
        <f t="shared" si="1255"/>
        <v>8.6636306659546719E-2</v>
      </c>
      <c r="I423">
        <f t="shared" si="1255"/>
        <v>2.5687881337687024</v>
      </c>
      <c r="J423">
        <f t="shared" si="1255"/>
        <v>2.4932054526026954</v>
      </c>
      <c r="K423">
        <f t="shared" si="1255"/>
        <v>2.9957322735539909</v>
      </c>
      <c r="L423">
        <f t="shared" si="1255"/>
        <v>2.6823904543216326</v>
      </c>
      <c r="M423">
        <f t="shared" si="1255"/>
        <v>2.4849066497880004</v>
      </c>
      <c r="N423">
        <f t="shared" si="1255"/>
        <v>3.5263605246161616</v>
      </c>
      <c r="O423">
        <f t="shared" si="1255"/>
        <v>2.9019708937395166</v>
      </c>
      <c r="P423">
        <f t="shared" si="1255"/>
        <v>2.4680995314716192</v>
      </c>
      <c r="Q423">
        <f t="shared" si="1255"/>
        <v>4.0604430105464191</v>
      </c>
      <c r="R423">
        <f t="shared" si="1255"/>
        <v>3.044522437723423</v>
      </c>
      <c r="S423">
        <f t="shared" si="1255"/>
        <v>2.8881470628740535</v>
      </c>
      <c r="T423">
        <f t="shared" si="1255"/>
        <v>2.5257286443082556</v>
      </c>
      <c r="U423">
        <f t="shared" si="1255"/>
        <v>3.1354942159291497</v>
      </c>
      <c r="V423">
        <f t="shared" si="1255"/>
        <v>2.7763317085186157</v>
      </c>
      <c r="W423">
        <f t="shared" si="1255"/>
        <v>2.4849066497880004</v>
      </c>
      <c r="X423">
        <f t="shared" si="1255"/>
        <v>6.7615727688040552</v>
      </c>
      <c r="Y423">
        <f t="shared" si="1255"/>
        <v>2.4765384001174837</v>
      </c>
      <c r="Z423">
        <f t="shared" si="1255"/>
        <v>2.3978952727983707</v>
      </c>
      <c r="AA423">
        <f t="shared" si="1255"/>
        <v>0</v>
      </c>
      <c r="AB423">
        <f t="shared" si="1255"/>
        <v>2.451005098112319</v>
      </c>
      <c r="AC423">
        <f t="shared" si="1255"/>
        <v>2.3978952727983707</v>
      </c>
      <c r="AD423">
        <f t="shared" si="1255"/>
        <v>0</v>
      </c>
      <c r="AE423">
        <f t="shared" si="1255"/>
        <v>2.3702437414678603</v>
      </c>
      <c r="AF423">
        <f t="shared" si="1255"/>
        <v>2.3978952727983707</v>
      </c>
      <c r="AG423">
        <f t="shared" si="1255"/>
        <v>0</v>
      </c>
      <c r="AH423">
        <f t="shared" si="1255"/>
        <v>2.4336133554004498</v>
      </c>
      <c r="AI423">
        <f t="shared" si="1255"/>
        <v>2.3978952727983707</v>
      </c>
      <c r="AJ423">
        <f t="shared" si="1255"/>
        <v>0</v>
      </c>
      <c r="AK423">
        <f t="shared" si="1255"/>
        <v>2.94512175402263</v>
      </c>
      <c r="AL423">
        <f t="shared" si="1255"/>
        <v>2.6790626642289577</v>
      </c>
      <c r="AM423">
        <f t="shared" si="1255"/>
        <v>2.8170876966696439E-2</v>
      </c>
      <c r="AN423">
        <f t="shared" si="1255"/>
        <v>1.6845453849209058</v>
      </c>
      <c r="AO423">
        <f t="shared" si="1255"/>
        <v>1.5602476682433286</v>
      </c>
      <c r="AP423">
        <f t="shared" si="1255"/>
        <v>1.0577902941478545</v>
      </c>
      <c r="AQ423">
        <f t="shared" si="1255"/>
        <v>1.1052568313867783</v>
      </c>
      <c r="AR423">
        <f t="shared" si="1255"/>
        <v>1.5496879080283263</v>
      </c>
      <c r="AS423">
        <f t="shared" si="1255"/>
        <v>1.1346227261911428</v>
      </c>
      <c r="AT423">
        <f t="shared" si="1255"/>
        <v>1.4586150226995167</v>
      </c>
      <c r="AU423">
        <f t="shared" si="1255"/>
        <v>1.1378330018213911</v>
      </c>
      <c r="AV423">
        <f t="shared" si="1255"/>
        <v>1.4469189829363254</v>
      </c>
      <c r="AW423">
        <f t="shared" si="1255"/>
        <v>1.6789639750827108</v>
      </c>
      <c r="AX423">
        <f t="shared" si="1255"/>
        <v>1.728109442151599</v>
      </c>
      <c r="AY423">
        <f t="shared" si="1255"/>
        <v>1.7595805708638197</v>
      </c>
      <c r="AZ423">
        <f t="shared" si="1255"/>
        <v>1.8500283773520307</v>
      </c>
    </row>
    <row r="424" spans="3:52">
      <c r="C424">
        <f t="shared" ref="C424:AZ424" si="1256">LN(C230)</f>
        <v>3.8394523125933104</v>
      </c>
      <c r="D424">
        <f t="shared" si="1256"/>
        <v>0.10556049566049253</v>
      </c>
      <c r="E424">
        <f t="shared" si="1256"/>
        <v>7.5978979505217836</v>
      </c>
      <c r="F424">
        <f t="shared" si="1256"/>
        <v>4.2984341170836275</v>
      </c>
      <c r="G424">
        <f t="shared" si="1256"/>
        <v>3.8966549751998318</v>
      </c>
      <c r="H424">
        <f t="shared" si="1256"/>
        <v>0.10556049566049253</v>
      </c>
      <c r="I424">
        <f t="shared" si="1256"/>
        <v>2.5672543911367538</v>
      </c>
      <c r="J424">
        <f t="shared" si="1256"/>
        <v>2.5014359517392109</v>
      </c>
      <c r="K424">
        <f t="shared" si="1256"/>
        <v>3.044522437723423</v>
      </c>
      <c r="L424">
        <f t="shared" si="1256"/>
        <v>2.6581594314887451</v>
      </c>
      <c r="M424">
        <f t="shared" si="1256"/>
        <v>2.4849066497880004</v>
      </c>
      <c r="N424">
        <f t="shared" si="1256"/>
        <v>3.5553480614894135</v>
      </c>
      <c r="O424">
        <f t="shared" si="1256"/>
        <v>2.9030685886905716</v>
      </c>
      <c r="P424">
        <f t="shared" si="1256"/>
        <v>2.3125354238472138</v>
      </c>
      <c r="Q424">
        <f t="shared" si="1256"/>
        <v>4.1743872698956368</v>
      </c>
      <c r="R424">
        <f t="shared" si="1256"/>
        <v>3.0910424533583161</v>
      </c>
      <c r="S424">
        <f t="shared" si="1256"/>
        <v>2.8986705607108596</v>
      </c>
      <c r="T424">
        <f t="shared" si="1256"/>
        <v>2.5014359517392109</v>
      </c>
      <c r="U424">
        <f t="shared" si="1256"/>
        <v>3.2188758248682006</v>
      </c>
      <c r="V424">
        <f t="shared" si="1256"/>
        <v>2.806386101823072</v>
      </c>
      <c r="W424">
        <f t="shared" si="1256"/>
        <v>2.4248027257182949</v>
      </c>
      <c r="X424">
        <f t="shared" si="1256"/>
        <v>7.0766538154439509</v>
      </c>
      <c r="Y424">
        <f t="shared" si="1256"/>
        <v>2.4680995314716192</v>
      </c>
      <c r="Z424">
        <f t="shared" si="1256"/>
        <v>2.3025850929940459</v>
      </c>
      <c r="AA424">
        <f t="shared" si="1256"/>
        <v>0</v>
      </c>
      <c r="AB424">
        <f t="shared" si="1256"/>
        <v>2.4336133554004498</v>
      </c>
      <c r="AC424">
        <f t="shared" si="1256"/>
        <v>2.3978952727983707</v>
      </c>
      <c r="AD424">
        <f t="shared" si="1256"/>
        <v>-0.10536051565782628</v>
      </c>
      <c r="AE424">
        <f t="shared" si="1256"/>
        <v>2.3223877202902252</v>
      </c>
      <c r="AF424">
        <f t="shared" si="1256"/>
        <v>2.3978952727983707</v>
      </c>
      <c r="AG424">
        <f t="shared" si="1256"/>
        <v>0</v>
      </c>
      <c r="AH424">
        <f t="shared" si="1256"/>
        <v>2.4069451083182885</v>
      </c>
      <c r="AI424">
        <f t="shared" si="1256"/>
        <v>2.4849066497880004</v>
      </c>
      <c r="AJ424">
        <f t="shared" si="1256"/>
        <v>0</v>
      </c>
      <c r="AK424">
        <f t="shared" si="1256"/>
        <v>2.9478794203713381</v>
      </c>
      <c r="AL424">
        <f t="shared" si="1256"/>
        <v>2.6790626642289577</v>
      </c>
      <c r="AM424">
        <f t="shared" si="1256"/>
        <v>2.8170876966696439E-2</v>
      </c>
      <c r="AN424">
        <f t="shared" si="1256"/>
        <v>1.7387102481382397</v>
      </c>
      <c r="AO424">
        <f t="shared" si="1256"/>
        <v>1.6409365794934714</v>
      </c>
      <c r="AP424">
        <f t="shared" si="1256"/>
        <v>1.0681530811834012</v>
      </c>
      <c r="AQ424">
        <f t="shared" si="1256"/>
        <v>1.1281710909096541</v>
      </c>
      <c r="AR424">
        <f t="shared" si="1256"/>
        <v>1.5830939370944985</v>
      </c>
      <c r="AS424">
        <f t="shared" si="1256"/>
        <v>1.1568811967920856</v>
      </c>
      <c r="AT424">
        <f t="shared" si="1256"/>
        <v>1.4951487660319727</v>
      </c>
      <c r="AU424">
        <f t="shared" si="1256"/>
        <v>1.1755733298042381</v>
      </c>
      <c r="AV424">
        <f t="shared" si="1256"/>
        <v>1.5107219394949427</v>
      </c>
      <c r="AW424">
        <f t="shared" si="1256"/>
        <v>1.6601310267496185</v>
      </c>
      <c r="AX424">
        <f t="shared" si="1256"/>
        <v>1.6233408176030919</v>
      </c>
      <c r="AY424">
        <f t="shared" si="1256"/>
        <v>1.7526720805200082</v>
      </c>
      <c r="AZ424">
        <f t="shared" si="1256"/>
        <v>1.8468787684491346</v>
      </c>
    </row>
    <row r="425" spans="3:52">
      <c r="C425">
        <f t="shared" ref="C425:AZ425" si="1257">LN(C231)</f>
        <v>3.8958936234982624</v>
      </c>
      <c r="D425">
        <f t="shared" si="1257"/>
        <v>0.10345870836822997</v>
      </c>
      <c r="E425">
        <f t="shared" si="1257"/>
        <v>7.5983993293239642</v>
      </c>
      <c r="F425">
        <f t="shared" si="1257"/>
        <v>4.3189798056790147</v>
      </c>
      <c r="G425">
        <f t="shared" si="1257"/>
        <v>3.9567588992695377</v>
      </c>
      <c r="H425">
        <f t="shared" si="1257"/>
        <v>0.10645991110112732</v>
      </c>
      <c r="I425">
        <f t="shared" si="1257"/>
        <v>2.5664866367804233</v>
      </c>
      <c r="J425">
        <f t="shared" si="1257"/>
        <v>2.5014359517392109</v>
      </c>
      <c r="K425">
        <f t="shared" si="1257"/>
        <v>2.9957322735539909</v>
      </c>
      <c r="L425">
        <f t="shared" si="1257"/>
        <v>2.6581594314887451</v>
      </c>
      <c r="M425">
        <f t="shared" si="1257"/>
        <v>2.4765384001174837</v>
      </c>
      <c r="N425">
        <f t="shared" si="1257"/>
        <v>3.5835189384561099</v>
      </c>
      <c r="O425">
        <f t="shared" si="1257"/>
        <v>2.8786365016777435</v>
      </c>
      <c r="P425">
        <f t="shared" si="1257"/>
        <v>2.5176964726109912</v>
      </c>
      <c r="Q425">
        <f t="shared" si="1257"/>
        <v>4.1271343850450917</v>
      </c>
      <c r="R425">
        <f t="shared" si="1257"/>
        <v>3.044522437723423</v>
      </c>
      <c r="S425">
        <f t="shared" si="1257"/>
        <v>2.8707357833793057</v>
      </c>
      <c r="T425">
        <f t="shared" si="1257"/>
        <v>2.5014359517392109</v>
      </c>
      <c r="U425">
        <f t="shared" si="1257"/>
        <v>3.2188758248682006</v>
      </c>
      <c r="V425">
        <f t="shared" si="1257"/>
        <v>2.8045717680928322</v>
      </c>
      <c r="W425">
        <f t="shared" si="1257"/>
        <v>2.411439497906128</v>
      </c>
      <c r="X425">
        <f t="shared" si="1257"/>
        <v>6.9772813416307473</v>
      </c>
      <c r="Y425">
        <f t="shared" si="1257"/>
        <v>2.4932054526026954</v>
      </c>
      <c r="Z425">
        <f t="shared" si="1257"/>
        <v>2.4849066497880004</v>
      </c>
      <c r="AA425">
        <f t="shared" si="1257"/>
        <v>-0.10536051565782628</v>
      </c>
      <c r="AB425">
        <f t="shared" si="1257"/>
        <v>2.4595888418037104</v>
      </c>
      <c r="AC425">
        <f t="shared" si="1257"/>
        <v>2.4849066497880004</v>
      </c>
      <c r="AD425">
        <f t="shared" si="1257"/>
        <v>-0.10536051565782628</v>
      </c>
      <c r="AE425">
        <f t="shared" si="1257"/>
        <v>2.379546134130174</v>
      </c>
      <c r="AF425">
        <f t="shared" si="1257"/>
        <v>2.7080502011022101</v>
      </c>
      <c r="AG425">
        <f t="shared" si="1257"/>
        <v>9.5310179804324935E-2</v>
      </c>
      <c r="AH425">
        <f t="shared" si="1257"/>
        <v>2.4336133554004498</v>
      </c>
      <c r="AI425">
        <f t="shared" si="1257"/>
        <v>2.6390573296152584</v>
      </c>
      <c r="AJ425">
        <f t="shared" si="1257"/>
        <v>0</v>
      </c>
      <c r="AK425">
        <f t="shared" si="1257"/>
        <v>2.9589594035865288</v>
      </c>
      <c r="AL425">
        <f t="shared" si="1257"/>
        <v>2.6790626642289577</v>
      </c>
      <c r="AM425">
        <f t="shared" si="1257"/>
        <v>2.8170876966696439E-2</v>
      </c>
      <c r="AN425">
        <f t="shared" si="1257"/>
        <v>1.8050046959780757</v>
      </c>
      <c r="AO425">
        <f t="shared" si="1257"/>
        <v>1.6695918352538475</v>
      </c>
      <c r="AP425">
        <f t="shared" si="1257"/>
        <v>1.0750024230289761</v>
      </c>
      <c r="AQ425">
        <f t="shared" si="1257"/>
        <v>1.1281710909096541</v>
      </c>
      <c r="AR425">
        <f t="shared" si="1257"/>
        <v>1.6272778305624314</v>
      </c>
      <c r="AS425">
        <f t="shared" si="1257"/>
        <v>1.1786549963416462</v>
      </c>
      <c r="AT425">
        <f t="shared" si="1257"/>
        <v>1.358409157630355</v>
      </c>
      <c r="AU425">
        <f t="shared" si="1257"/>
        <v>1.1693813595563169</v>
      </c>
      <c r="AV425">
        <f t="shared" si="1257"/>
        <v>1.3376291891386096</v>
      </c>
      <c r="AW425">
        <f t="shared" si="1257"/>
        <v>1.7227665977411035</v>
      </c>
      <c r="AX425">
        <f t="shared" si="1257"/>
        <v>1.7191887763932197</v>
      </c>
      <c r="AY425">
        <f t="shared" si="1257"/>
        <v>1.747459210331475</v>
      </c>
      <c r="AZ425">
        <f t="shared" si="1257"/>
        <v>1.9110228900548727</v>
      </c>
    </row>
    <row r="426" spans="3:52">
      <c r="C426">
        <f t="shared" ref="C426:AZ426" si="1258">LN(C232)</f>
        <v>3.9357395320454622</v>
      </c>
      <c r="D426">
        <f t="shared" si="1258"/>
        <v>0.21107097007994061</v>
      </c>
      <c r="E426">
        <f t="shared" si="1258"/>
        <v>7.5989004568714096</v>
      </c>
      <c r="F426">
        <f t="shared" si="1258"/>
        <v>4.3400388082883543</v>
      </c>
      <c r="G426">
        <f t="shared" si="1258"/>
        <v>3.9975808937897925</v>
      </c>
      <c r="H426">
        <f t="shared" si="1258"/>
        <v>0.20850357457469451</v>
      </c>
      <c r="I426">
        <f t="shared" si="1258"/>
        <v>2.5892666651122429</v>
      </c>
      <c r="J426">
        <f t="shared" si="1258"/>
        <v>2.5176964726109912</v>
      </c>
      <c r="K426">
        <f t="shared" si="1258"/>
        <v>2.9957322735539909</v>
      </c>
      <c r="L426">
        <f t="shared" si="1258"/>
        <v>2.6539459421090092</v>
      </c>
      <c r="M426">
        <f t="shared" si="1258"/>
        <v>2.5095992623783721</v>
      </c>
      <c r="N426">
        <f t="shared" si="1258"/>
        <v>3.5835189384561099</v>
      </c>
      <c r="O426">
        <f t="shared" si="1258"/>
        <v>2.9322598505984176</v>
      </c>
      <c r="P426">
        <f t="shared" si="1258"/>
        <v>2.5336968139574321</v>
      </c>
      <c r="Q426">
        <f t="shared" si="1258"/>
        <v>4.1431347263915326</v>
      </c>
      <c r="R426">
        <f t="shared" si="1258"/>
        <v>3.1354942159291497</v>
      </c>
      <c r="S426">
        <f t="shared" si="1258"/>
        <v>2.919930560137709</v>
      </c>
      <c r="T426">
        <f t="shared" si="1258"/>
        <v>2.5416019934645457</v>
      </c>
      <c r="U426">
        <f t="shared" si="1258"/>
        <v>3.1780538303479458</v>
      </c>
      <c r="V426">
        <f t="shared" si="1258"/>
        <v>2.8390784635086144</v>
      </c>
      <c r="W426">
        <f t="shared" si="1258"/>
        <v>2.3978952727983707</v>
      </c>
      <c r="X426">
        <f t="shared" si="1258"/>
        <v>6.866933284461882</v>
      </c>
      <c r="Y426">
        <f t="shared" si="1258"/>
        <v>2.5014359517392109</v>
      </c>
      <c r="Z426">
        <f t="shared" si="1258"/>
        <v>2.4849066497880004</v>
      </c>
      <c r="AA426">
        <f t="shared" si="1258"/>
        <v>9.5310179804324935E-2</v>
      </c>
      <c r="AB426">
        <f t="shared" si="1258"/>
        <v>2.4765384001174837</v>
      </c>
      <c r="AC426">
        <f t="shared" si="1258"/>
        <v>2.4849066497880004</v>
      </c>
      <c r="AD426">
        <f t="shared" si="1258"/>
        <v>9.5310179804324935E-2</v>
      </c>
      <c r="AE426">
        <f t="shared" si="1258"/>
        <v>2.388762789235098</v>
      </c>
      <c r="AF426">
        <f t="shared" si="1258"/>
        <v>2.6390573296152584</v>
      </c>
      <c r="AG426">
        <f t="shared" si="1258"/>
        <v>0.33647223662121289</v>
      </c>
      <c r="AH426">
        <f t="shared" si="1258"/>
        <v>2.451005098112319</v>
      </c>
      <c r="AI426">
        <f t="shared" si="1258"/>
        <v>2.6390573296152584</v>
      </c>
      <c r="AJ426">
        <f t="shared" si="1258"/>
        <v>0.33647223662121289</v>
      </c>
      <c r="AK426">
        <f t="shared" si="1258"/>
        <v>2.9408316384241768</v>
      </c>
      <c r="AL426">
        <f t="shared" si="1258"/>
        <v>2.6790626642289577</v>
      </c>
      <c r="AM426">
        <f t="shared" si="1258"/>
        <v>2.8170876966696439E-2</v>
      </c>
      <c r="AN426">
        <f t="shared" si="1258"/>
        <v>1.7544036826842861</v>
      </c>
      <c r="AO426">
        <f t="shared" si="1258"/>
        <v>1.747459210331475</v>
      </c>
      <c r="AP426">
        <f t="shared" si="1258"/>
        <v>1.1052568313867783</v>
      </c>
      <c r="AQ426">
        <f t="shared" si="1258"/>
        <v>1.144222799920162</v>
      </c>
      <c r="AR426">
        <f t="shared" si="1258"/>
        <v>1.7155981082624909</v>
      </c>
      <c r="AS426">
        <f t="shared" si="1258"/>
        <v>1.199964782928397</v>
      </c>
      <c r="AT426">
        <f t="shared" si="1258"/>
        <v>1.4350845252893227</v>
      </c>
      <c r="AU426">
        <f t="shared" si="1258"/>
        <v>1.205970806988609</v>
      </c>
      <c r="AV426">
        <f t="shared" si="1258"/>
        <v>1.4350845252893227</v>
      </c>
      <c r="AW426">
        <f t="shared" si="1258"/>
        <v>1.6974487897568136</v>
      </c>
      <c r="AX426">
        <f t="shared" si="1258"/>
        <v>1.6900958154515549</v>
      </c>
      <c r="AY426">
        <f t="shared" si="1258"/>
        <v>1.7950872593207297</v>
      </c>
      <c r="AZ426">
        <f t="shared" si="1258"/>
        <v>1.9754689512968577</v>
      </c>
    </row>
    <row r="427" spans="3:52">
      <c r="C427">
        <f t="shared" ref="C427:AZ427" si="1259">LN(C233)</f>
        <v>3.9627161197436642</v>
      </c>
      <c r="D427">
        <f t="shared" si="1259"/>
        <v>0.18065349969325756</v>
      </c>
      <c r="E427">
        <f t="shared" si="1259"/>
        <v>7.5994013334158153</v>
      </c>
      <c r="F427">
        <f t="shared" si="1259"/>
        <v>4.3571524772874479</v>
      </c>
      <c r="G427">
        <f t="shared" si="1259"/>
        <v>4.02259865676508</v>
      </c>
      <c r="H427">
        <f t="shared" si="1259"/>
        <v>0.16226056279063811</v>
      </c>
      <c r="I427">
        <f t="shared" si="1259"/>
        <v>2.5900171341906173</v>
      </c>
      <c r="J427">
        <f t="shared" si="1259"/>
        <v>2.5336968139574321</v>
      </c>
      <c r="K427">
        <f t="shared" si="1259"/>
        <v>3.044522437723423</v>
      </c>
      <c r="L427">
        <f t="shared" si="1259"/>
        <v>2.6637499422056301</v>
      </c>
      <c r="M427">
        <f t="shared" si="1259"/>
        <v>2.5257286443082556</v>
      </c>
      <c r="N427">
        <f t="shared" si="1259"/>
        <v>3.6109179126442243</v>
      </c>
      <c r="O427">
        <f t="shared" si="1259"/>
        <v>2.9295924710494461</v>
      </c>
      <c r="P427">
        <f t="shared" si="1259"/>
        <v>2.5095992623783721</v>
      </c>
      <c r="Q427">
        <f t="shared" si="1259"/>
        <v>4.1896547420264252</v>
      </c>
      <c r="R427">
        <f t="shared" si="1259"/>
        <v>3.1354942159291497</v>
      </c>
      <c r="S427">
        <f t="shared" si="1259"/>
        <v>2.9274534328006965</v>
      </c>
      <c r="T427">
        <f t="shared" si="1259"/>
        <v>2.5176964726109912</v>
      </c>
      <c r="U427">
        <f t="shared" si="1259"/>
        <v>3.2580965380214821</v>
      </c>
      <c r="V427">
        <f t="shared" si="1259"/>
        <v>2.8729995081716941</v>
      </c>
      <c r="W427">
        <f t="shared" si="1259"/>
        <v>2.451005098112319</v>
      </c>
      <c r="X427">
        <f t="shared" si="1259"/>
        <v>6.363028103540465</v>
      </c>
      <c r="Y427">
        <f t="shared" si="1259"/>
        <v>2.5176964726109912</v>
      </c>
      <c r="Z427">
        <f t="shared" si="1259"/>
        <v>2.4849066497880004</v>
      </c>
      <c r="AA427">
        <f t="shared" si="1259"/>
        <v>0.40546510810816438</v>
      </c>
      <c r="AB427">
        <f t="shared" si="1259"/>
        <v>2.4765384001174837</v>
      </c>
      <c r="AC427">
        <f t="shared" si="1259"/>
        <v>2.4849066497880004</v>
      </c>
      <c r="AD427">
        <f t="shared" si="1259"/>
        <v>9.5310179804324935E-2</v>
      </c>
      <c r="AE427">
        <f t="shared" si="1259"/>
        <v>2.379546134130174</v>
      </c>
      <c r="AF427">
        <f t="shared" si="1259"/>
        <v>2.5649493574615367</v>
      </c>
      <c r="AG427">
        <f t="shared" si="1259"/>
        <v>9.5310179804324935E-2</v>
      </c>
      <c r="AH427">
        <f t="shared" si="1259"/>
        <v>2.451005098112319</v>
      </c>
      <c r="AI427">
        <f t="shared" si="1259"/>
        <v>2.4849066497880004</v>
      </c>
      <c r="AJ427">
        <f t="shared" si="1259"/>
        <v>0.26236426446749106</v>
      </c>
      <c r="AK427">
        <f t="shared" si="1259"/>
        <v>2.9325965014371516</v>
      </c>
      <c r="AL427">
        <f t="shared" si="1259"/>
        <v>2.6790626642289577</v>
      </c>
      <c r="AM427">
        <f t="shared" si="1259"/>
        <v>2.8170876966696439E-2</v>
      </c>
      <c r="AN427">
        <f t="shared" si="1259"/>
        <v>1.7766458314180069</v>
      </c>
      <c r="AO427">
        <f t="shared" si="1259"/>
        <v>1.7850704810772584</v>
      </c>
      <c r="AP427">
        <f t="shared" si="1259"/>
        <v>1.1184149159642893</v>
      </c>
      <c r="AQ427">
        <f t="shared" si="1259"/>
        <v>1.1600209167967532</v>
      </c>
      <c r="AR427">
        <f t="shared" si="1259"/>
        <v>1.6563214983329508</v>
      </c>
      <c r="AS427">
        <f t="shared" si="1259"/>
        <v>1.1878434223960523</v>
      </c>
      <c r="AT427">
        <f t="shared" si="1259"/>
        <v>1.1939224684724346</v>
      </c>
      <c r="AU427">
        <f t="shared" si="1259"/>
        <v>1.1939224684724346</v>
      </c>
      <c r="AV427">
        <f t="shared" si="1259"/>
        <v>1.3635373739972745</v>
      </c>
      <c r="AW427">
        <f t="shared" si="1259"/>
        <v>1.7101878155342434</v>
      </c>
      <c r="AX427">
        <f t="shared" si="1259"/>
        <v>1.6193882432872684</v>
      </c>
      <c r="AY427">
        <f t="shared" si="1259"/>
        <v>1.8196988379172965</v>
      </c>
      <c r="AZ427">
        <f t="shared" si="1259"/>
        <v>1.9021075263969205</v>
      </c>
    </row>
    <row r="428" spans="3:52">
      <c r="C428">
        <f t="shared" ref="C428:AZ428" si="1260">LN(C234)</f>
        <v>3.9926809084456005</v>
      </c>
      <c r="D428">
        <f t="shared" si="1260"/>
        <v>4.3059489460447013E-2</v>
      </c>
      <c r="E428">
        <f t="shared" si="1260"/>
        <v>7.5999019592084984</v>
      </c>
      <c r="F428">
        <f t="shared" si="1260"/>
        <v>4.3648003859699847</v>
      </c>
      <c r="G428">
        <f t="shared" si="1260"/>
        <v>4.0539612272259005</v>
      </c>
      <c r="H428">
        <f t="shared" si="1260"/>
        <v>3.8739828315930647E-2</v>
      </c>
      <c r="I428">
        <f t="shared" si="1260"/>
        <v>2.5892666651122429</v>
      </c>
      <c r="J428">
        <f t="shared" si="1260"/>
        <v>2.5336968139574321</v>
      </c>
      <c r="K428">
        <f t="shared" si="1260"/>
        <v>3.044522437723423</v>
      </c>
      <c r="L428">
        <f t="shared" si="1260"/>
        <v>2.6686161318568029</v>
      </c>
      <c r="M428">
        <f t="shared" si="1260"/>
        <v>2.5176964726109912</v>
      </c>
      <c r="N428">
        <f t="shared" si="1260"/>
        <v>3.6109179126442243</v>
      </c>
      <c r="O428">
        <f t="shared" si="1260"/>
        <v>2.9423314968268759</v>
      </c>
      <c r="P428">
        <f t="shared" si="1260"/>
        <v>2.5416019934645457</v>
      </c>
      <c r="Q428">
        <f t="shared" si="1260"/>
        <v>4.0775374439057197</v>
      </c>
      <c r="R428">
        <f t="shared" si="1260"/>
        <v>3.1354942159291497</v>
      </c>
      <c r="S428">
        <f t="shared" si="1260"/>
        <v>2.93651291389402</v>
      </c>
      <c r="T428">
        <f t="shared" si="1260"/>
        <v>2.5494451709255714</v>
      </c>
      <c r="U428">
        <f t="shared" si="1260"/>
        <v>3.2958368660043291</v>
      </c>
      <c r="V428">
        <f t="shared" si="1260"/>
        <v>2.8296776892239084</v>
      </c>
      <c r="W428">
        <f t="shared" si="1260"/>
        <v>2.4765384001174837</v>
      </c>
      <c r="X428">
        <f t="shared" si="1260"/>
        <v>7.0732697174597101</v>
      </c>
      <c r="Y428">
        <f t="shared" si="1260"/>
        <v>2.5095992623783721</v>
      </c>
      <c r="Z428">
        <f t="shared" si="1260"/>
        <v>2.5649493574615367</v>
      </c>
      <c r="AA428">
        <f t="shared" si="1260"/>
        <v>0</v>
      </c>
      <c r="AB428">
        <f t="shared" si="1260"/>
        <v>2.4932054526026954</v>
      </c>
      <c r="AC428">
        <f t="shared" si="1260"/>
        <v>2.6390573296152584</v>
      </c>
      <c r="AD428">
        <f t="shared" si="1260"/>
        <v>-0.10536051565782628</v>
      </c>
      <c r="AE428">
        <f t="shared" si="1260"/>
        <v>2.3978952727983707</v>
      </c>
      <c r="AF428">
        <f t="shared" si="1260"/>
        <v>2.7080502011022101</v>
      </c>
      <c r="AG428">
        <f t="shared" si="1260"/>
        <v>0</v>
      </c>
      <c r="AH428">
        <f t="shared" si="1260"/>
        <v>2.451005098112319</v>
      </c>
      <c r="AI428">
        <f t="shared" si="1260"/>
        <v>2.7080502011022101</v>
      </c>
      <c r="AJ428">
        <f t="shared" si="1260"/>
        <v>0</v>
      </c>
      <c r="AK428">
        <f t="shared" si="1260"/>
        <v>2.9451545125850198</v>
      </c>
      <c r="AL428">
        <f t="shared" si="1260"/>
        <v>2.6790626642289577</v>
      </c>
      <c r="AM428">
        <f t="shared" si="1260"/>
        <v>2.8170876966696439E-2</v>
      </c>
      <c r="AN428">
        <f t="shared" si="1260"/>
        <v>1.860974538249528</v>
      </c>
      <c r="AO428">
        <f t="shared" si="1260"/>
        <v>1.809926773183504</v>
      </c>
      <c r="AP428">
        <f t="shared" si="1260"/>
        <v>1.1378330018213911</v>
      </c>
      <c r="AQ428">
        <f t="shared" si="1260"/>
        <v>1.1908875647772805</v>
      </c>
      <c r="AR428">
        <f t="shared" si="1260"/>
        <v>1.7209792871670078</v>
      </c>
      <c r="AS428">
        <f t="shared" si="1260"/>
        <v>1.220829921392359</v>
      </c>
      <c r="AT428">
        <f t="shared" si="1260"/>
        <v>1.4134230285081433</v>
      </c>
      <c r="AU428">
        <f t="shared" si="1260"/>
        <v>1.2267122912954254</v>
      </c>
      <c r="AV428">
        <f t="shared" si="1260"/>
        <v>1.4134230285081433</v>
      </c>
      <c r="AW428">
        <f t="shared" si="1260"/>
        <v>1.7561322915849038</v>
      </c>
      <c r="AX428">
        <f t="shared" si="1260"/>
        <v>1.7227665977411035</v>
      </c>
      <c r="AY428">
        <f t="shared" si="1260"/>
        <v>1.8180767775454285</v>
      </c>
      <c r="AZ428">
        <f t="shared" si="1260"/>
        <v>1.9401794743463283</v>
      </c>
    </row>
    <row r="429" spans="3:52">
      <c r="C429">
        <f t="shared" ref="C429:AZ429" si="1261">LN(C235)</f>
        <v>4.0163830207523885</v>
      </c>
      <c r="D429">
        <f t="shared" si="1261"/>
        <v>0.11422114409002286</v>
      </c>
      <c r="E429">
        <f t="shared" si="1261"/>
        <v>7.6004023345003997</v>
      </c>
      <c r="F429">
        <f t="shared" si="1261"/>
        <v>4.3793898479924387</v>
      </c>
      <c r="G429">
        <f t="shared" si="1261"/>
        <v>4.0770080274211145</v>
      </c>
      <c r="H429">
        <f t="shared" si="1261"/>
        <v>0.11555834063427235</v>
      </c>
      <c r="I429">
        <f t="shared" si="1261"/>
        <v>2.5870118727251539</v>
      </c>
      <c r="J429">
        <f t="shared" si="1261"/>
        <v>2.5336968139574321</v>
      </c>
      <c r="K429">
        <f t="shared" si="1261"/>
        <v>3.044522437723423</v>
      </c>
      <c r="L429">
        <f t="shared" si="1261"/>
        <v>2.670694414558441</v>
      </c>
      <c r="M429">
        <f t="shared" si="1261"/>
        <v>2.5416019934645457</v>
      </c>
      <c r="N429">
        <f t="shared" si="1261"/>
        <v>3.5835189384561099</v>
      </c>
      <c r="O429">
        <f t="shared" si="1261"/>
        <v>2.9590682891823996</v>
      </c>
      <c r="P429">
        <f t="shared" si="1261"/>
        <v>2.4849066497880004</v>
      </c>
      <c r="Q429">
        <f t="shared" si="1261"/>
        <v>4.2484952420493594</v>
      </c>
      <c r="R429">
        <f t="shared" si="1261"/>
        <v>3.1780538303479458</v>
      </c>
      <c r="S429">
        <f t="shared" si="1261"/>
        <v>2.9279886214674717</v>
      </c>
      <c r="T429">
        <f t="shared" si="1261"/>
        <v>2.5649493574615367</v>
      </c>
      <c r="U429">
        <f t="shared" si="1261"/>
        <v>3.2188758248682006</v>
      </c>
      <c r="V429">
        <f t="shared" si="1261"/>
        <v>2.9096295745005794</v>
      </c>
      <c r="W429">
        <f t="shared" si="1261"/>
        <v>2.4849066497880004</v>
      </c>
      <c r="X429">
        <f t="shared" si="1261"/>
        <v>6.9847163201182658</v>
      </c>
      <c r="Y429">
        <f t="shared" si="1261"/>
        <v>2.5176964726109912</v>
      </c>
      <c r="Z429">
        <f t="shared" si="1261"/>
        <v>2.5649493574615367</v>
      </c>
      <c r="AA429">
        <f t="shared" si="1261"/>
        <v>0.26236426446749106</v>
      </c>
      <c r="AB429">
        <f t="shared" si="1261"/>
        <v>2.4932054526026954</v>
      </c>
      <c r="AC429">
        <f t="shared" si="1261"/>
        <v>2.6390573296152584</v>
      </c>
      <c r="AD429">
        <f t="shared" si="1261"/>
        <v>0.26236426446749106</v>
      </c>
      <c r="AE429">
        <f t="shared" si="1261"/>
        <v>2.451005098112319</v>
      </c>
      <c r="AF429">
        <f t="shared" si="1261"/>
        <v>2.7080502011022101</v>
      </c>
      <c r="AG429">
        <f t="shared" si="1261"/>
        <v>0.53062825106217038</v>
      </c>
      <c r="AH429">
        <f t="shared" si="1261"/>
        <v>2.5095992623783721</v>
      </c>
      <c r="AI429">
        <f t="shared" si="1261"/>
        <v>2.8332133440562162</v>
      </c>
      <c r="AJ429">
        <f t="shared" si="1261"/>
        <v>0.40546510810816438</v>
      </c>
      <c r="AK429">
        <f t="shared" si="1261"/>
        <v>2.9615548217524048</v>
      </c>
      <c r="AL429">
        <f t="shared" si="1261"/>
        <v>2.6790626642289577</v>
      </c>
      <c r="AM429">
        <f t="shared" si="1261"/>
        <v>2.8170876966696439E-2</v>
      </c>
      <c r="AN429">
        <f t="shared" si="1261"/>
        <v>1.724550719534605</v>
      </c>
      <c r="AO429">
        <f t="shared" si="1261"/>
        <v>1.7715567619105355</v>
      </c>
      <c r="AP429">
        <f t="shared" si="1261"/>
        <v>1.1724821372345651</v>
      </c>
      <c r="AQ429">
        <f t="shared" si="1261"/>
        <v>1.2029723039923526</v>
      </c>
      <c r="AR429">
        <f t="shared" si="1261"/>
        <v>1.6639260977181702</v>
      </c>
      <c r="AS429">
        <f t="shared" si="1261"/>
        <v>1.2470322937863829</v>
      </c>
      <c r="AT429">
        <f t="shared" si="1261"/>
        <v>1.423108334242607</v>
      </c>
      <c r="AU429">
        <f t="shared" si="1261"/>
        <v>1.2641267271456831</v>
      </c>
      <c r="AV429">
        <f t="shared" si="1261"/>
        <v>1.4255150742731719</v>
      </c>
      <c r="AW429">
        <f t="shared" si="1261"/>
        <v>1.7404661748405046</v>
      </c>
      <c r="AX429">
        <f t="shared" si="1261"/>
        <v>1.7316555451583497</v>
      </c>
      <c r="AY429">
        <f t="shared" si="1261"/>
        <v>1.8389610707123492</v>
      </c>
      <c r="AZ429">
        <f t="shared" si="1261"/>
        <v>1.9459101490553132</v>
      </c>
    </row>
    <row r="430" spans="3:52">
      <c r="C430">
        <f t="shared" ref="C430:AZ430" si="1262">LN(C236)</f>
        <v>4.0448041166619646</v>
      </c>
      <c r="D430">
        <f t="shared" si="1262"/>
        <v>0.39944703578260143</v>
      </c>
      <c r="E430">
        <f t="shared" si="1262"/>
        <v>7.6009024595420822</v>
      </c>
      <c r="F430">
        <f t="shared" si="1262"/>
        <v>4.403977432611029</v>
      </c>
      <c r="G430">
        <f t="shared" si="1262"/>
        <v>4.1043404303613267</v>
      </c>
      <c r="H430">
        <f t="shared" si="1262"/>
        <v>0.38299225225610589</v>
      </c>
      <c r="I430">
        <f t="shared" si="1262"/>
        <v>2.6159349121944042</v>
      </c>
      <c r="J430">
        <f t="shared" si="1262"/>
        <v>2.5494451709255714</v>
      </c>
      <c r="K430">
        <f t="shared" si="1262"/>
        <v>3.044522437723423</v>
      </c>
      <c r="L430">
        <f t="shared" si="1262"/>
        <v>2.6837575085331657</v>
      </c>
      <c r="M430">
        <f t="shared" si="1262"/>
        <v>2.5336968139574321</v>
      </c>
      <c r="N430">
        <f t="shared" si="1262"/>
        <v>3.5263605246161616</v>
      </c>
      <c r="O430">
        <f t="shared" si="1262"/>
        <v>2.9564715596006885</v>
      </c>
      <c r="P430">
        <f t="shared" si="1262"/>
        <v>2.6878474937846906</v>
      </c>
      <c r="Q430">
        <f t="shared" si="1262"/>
        <v>4.1896547420264252</v>
      </c>
      <c r="R430">
        <f t="shared" si="1262"/>
        <v>3.1354942159291497</v>
      </c>
      <c r="S430">
        <f t="shared" si="1262"/>
        <v>2.9523027156266548</v>
      </c>
      <c r="T430">
        <f t="shared" si="1262"/>
        <v>2.5257286443082556</v>
      </c>
      <c r="U430">
        <f t="shared" si="1262"/>
        <v>3.2188758248682006</v>
      </c>
      <c r="V430">
        <f t="shared" si="1262"/>
        <v>2.7930039069823738</v>
      </c>
      <c r="W430">
        <f t="shared" si="1262"/>
        <v>2.5416019934645457</v>
      </c>
      <c r="X430">
        <f t="shared" si="1262"/>
        <v>6.866933284461882</v>
      </c>
      <c r="Y430">
        <f t="shared" si="1262"/>
        <v>2.5336968139574321</v>
      </c>
      <c r="Z430">
        <f t="shared" si="1262"/>
        <v>2.4849066497880004</v>
      </c>
      <c r="AA430">
        <f t="shared" si="1262"/>
        <v>9.5310179804324935E-2</v>
      </c>
      <c r="AB430">
        <f t="shared" si="1262"/>
        <v>2.4932054526026954</v>
      </c>
      <c r="AC430">
        <f t="shared" si="1262"/>
        <v>2.4849066497880004</v>
      </c>
      <c r="AD430">
        <f t="shared" si="1262"/>
        <v>-0.10536051565782628</v>
      </c>
      <c r="AE430">
        <f t="shared" si="1262"/>
        <v>2.4336133554004498</v>
      </c>
      <c r="AF430">
        <f t="shared" si="1262"/>
        <v>2.5649493574615367</v>
      </c>
      <c r="AG430">
        <f t="shared" si="1262"/>
        <v>-0.10536051565782628</v>
      </c>
      <c r="AH430">
        <f t="shared" si="1262"/>
        <v>2.4680995314716192</v>
      </c>
      <c r="AI430">
        <f t="shared" si="1262"/>
        <v>2.5649493574615367</v>
      </c>
      <c r="AJ430">
        <f t="shared" si="1262"/>
        <v>-0.10536051565782628</v>
      </c>
      <c r="AK430">
        <f t="shared" si="1262"/>
        <v>3.012589390620414</v>
      </c>
      <c r="AL430">
        <f t="shared" si="1262"/>
        <v>2.6790626642289577</v>
      </c>
      <c r="AM430">
        <f t="shared" si="1262"/>
        <v>2.8170876966696439E-2</v>
      </c>
      <c r="AN430">
        <f t="shared" si="1262"/>
        <v>1.8687205103641833</v>
      </c>
      <c r="AO430">
        <f t="shared" si="1262"/>
        <v>1.7491998548092591</v>
      </c>
      <c r="AP430">
        <f t="shared" si="1262"/>
        <v>1.2237754316221157</v>
      </c>
      <c r="AQ430">
        <f t="shared" si="1262"/>
        <v>1.2527629684953681</v>
      </c>
      <c r="AR430">
        <f t="shared" si="1262"/>
        <v>1.7351891177396608</v>
      </c>
      <c r="AS430">
        <f t="shared" si="1262"/>
        <v>1.2781522025001875</v>
      </c>
      <c r="AT430">
        <f t="shared" si="1262"/>
        <v>1.4350845252893227</v>
      </c>
      <c r="AU430">
        <f t="shared" si="1262"/>
        <v>1.297463147413275</v>
      </c>
      <c r="AV430">
        <f t="shared" si="1262"/>
        <v>1.4327007339340465</v>
      </c>
      <c r="AW430">
        <f t="shared" si="1262"/>
        <v>1.7950872593207297</v>
      </c>
      <c r="AX430">
        <f t="shared" si="1262"/>
        <v>1.8500283773520307</v>
      </c>
      <c r="AY430">
        <f t="shared" si="1262"/>
        <v>1.9110228900548727</v>
      </c>
      <c r="AZ430">
        <f t="shared" si="1262"/>
        <v>2.0068708488450007</v>
      </c>
    </row>
    <row r="431" spans="3:52">
      <c r="C431">
        <f t="shared" ref="C431:AZ431" si="1263">LN(C237)</f>
        <v>4.0758410906575406</v>
      </c>
      <c r="D431">
        <f t="shared" si="1263"/>
        <v>0.33718626735486995</v>
      </c>
      <c r="E431">
        <f t="shared" si="1263"/>
        <v>7.6014023345837334</v>
      </c>
      <c r="F431">
        <f t="shared" si="1263"/>
        <v>4.4230832204936457</v>
      </c>
      <c r="G431">
        <f t="shared" si="1263"/>
        <v>4.1361827432274207</v>
      </c>
      <c r="H431">
        <f t="shared" si="1263"/>
        <v>0.36695525334628881</v>
      </c>
      <c r="I431">
        <f t="shared" si="1263"/>
        <v>2.6224923127405635</v>
      </c>
      <c r="J431">
        <f t="shared" si="1263"/>
        <v>2.5726122302071057</v>
      </c>
      <c r="K431">
        <f t="shared" si="1263"/>
        <v>2.9957322735539909</v>
      </c>
      <c r="L431">
        <f t="shared" si="1263"/>
        <v>2.6796507265805123</v>
      </c>
      <c r="M431">
        <f t="shared" si="1263"/>
        <v>2.5572273113676265</v>
      </c>
      <c r="N431">
        <f t="shared" si="1263"/>
        <v>3.5553480614894135</v>
      </c>
      <c r="O431">
        <f t="shared" si="1263"/>
        <v>2.9668182633893485</v>
      </c>
      <c r="P431">
        <f t="shared" si="1263"/>
        <v>2.4765384001174837</v>
      </c>
      <c r="Q431">
        <f t="shared" si="1263"/>
        <v>3.8712010109078911</v>
      </c>
      <c r="R431">
        <f t="shared" si="1263"/>
        <v>3.1354942159291497</v>
      </c>
      <c r="S431">
        <f t="shared" si="1263"/>
        <v>2.9693882982143891</v>
      </c>
      <c r="T431">
        <f t="shared" si="1263"/>
        <v>2.5416019934645457</v>
      </c>
      <c r="U431">
        <f t="shared" si="1263"/>
        <v>3.1780538303479458</v>
      </c>
      <c r="V431">
        <f t="shared" si="1263"/>
        <v>2.8864752876170416</v>
      </c>
      <c r="W431">
        <f t="shared" si="1263"/>
        <v>2.6246685921631592</v>
      </c>
      <c r="X431">
        <f t="shared" si="1263"/>
        <v>6.7214257007906433</v>
      </c>
      <c r="Y431">
        <f t="shared" si="1263"/>
        <v>2.5336968139574321</v>
      </c>
      <c r="Z431">
        <f t="shared" si="1263"/>
        <v>2.5649493574615367</v>
      </c>
      <c r="AA431">
        <f t="shared" si="1263"/>
        <v>9.5310179804324935E-2</v>
      </c>
      <c r="AB431">
        <f t="shared" si="1263"/>
        <v>2.5176964726109912</v>
      </c>
      <c r="AC431">
        <f t="shared" si="1263"/>
        <v>2.4849066497880004</v>
      </c>
      <c r="AD431">
        <f t="shared" si="1263"/>
        <v>9.5310179804324935E-2</v>
      </c>
      <c r="AE431">
        <f t="shared" si="1263"/>
        <v>2.4248027257182949</v>
      </c>
      <c r="AF431">
        <f t="shared" si="1263"/>
        <v>2.5649493574615367</v>
      </c>
      <c r="AG431">
        <f t="shared" si="1263"/>
        <v>9.5310179804324935E-2</v>
      </c>
      <c r="AH431">
        <f t="shared" si="1263"/>
        <v>2.4680995314716192</v>
      </c>
      <c r="AI431">
        <f t="shared" si="1263"/>
        <v>2.5649493574615367</v>
      </c>
      <c r="AJ431">
        <f t="shared" si="1263"/>
        <v>9.5310179804324935E-2</v>
      </c>
      <c r="AK431">
        <f t="shared" si="1263"/>
        <v>2.8449093838194073</v>
      </c>
      <c r="AL431">
        <f t="shared" si="1263"/>
        <v>2.4849066497880004</v>
      </c>
      <c r="AM431">
        <f t="shared" si="1263"/>
        <v>-0.22314355131420971</v>
      </c>
      <c r="AN431">
        <f t="shared" si="1263"/>
        <v>1.9125010869241836</v>
      </c>
      <c r="AO431">
        <f t="shared" si="1263"/>
        <v>1.8325814637483102</v>
      </c>
      <c r="AP431">
        <f t="shared" si="1263"/>
        <v>1.2612978709452054</v>
      </c>
      <c r="AQ431">
        <f t="shared" si="1263"/>
        <v>1.2725655957915476</v>
      </c>
      <c r="AR431">
        <f t="shared" si="1263"/>
        <v>1.724550719534605</v>
      </c>
      <c r="AS431">
        <f t="shared" si="1263"/>
        <v>1.3137236682850553</v>
      </c>
      <c r="AT431">
        <f t="shared" si="1263"/>
        <v>1.4793292270870799</v>
      </c>
      <c r="AU431">
        <f t="shared" si="1263"/>
        <v>1.3270750014599193</v>
      </c>
      <c r="AV431">
        <f t="shared" si="1263"/>
        <v>1.4861396960896067</v>
      </c>
      <c r="AW431">
        <f t="shared" si="1263"/>
        <v>1.8687205103641833</v>
      </c>
      <c r="AX431">
        <f t="shared" si="1263"/>
        <v>1.8261608959453874</v>
      </c>
      <c r="AY431">
        <f t="shared" si="1263"/>
        <v>1.8779371654691073</v>
      </c>
      <c r="AZ431">
        <f t="shared" si="1263"/>
        <v>2.0528408598826569</v>
      </c>
    </row>
    <row r="432" spans="3:52">
      <c r="C432">
        <f t="shared" ref="C432:AZ432" si="1264">LN(C238)</f>
        <v>4.1042948930752692</v>
      </c>
      <c r="D432">
        <f t="shared" si="1264"/>
        <v>0.27687387373517752</v>
      </c>
      <c r="E432">
        <f t="shared" si="1264"/>
        <v>7.6019019598751658</v>
      </c>
      <c r="F432">
        <f t="shared" si="1264"/>
        <v>4.4364506520894196</v>
      </c>
      <c r="G432">
        <f t="shared" si="1264"/>
        <v>4.1636601444823249</v>
      </c>
      <c r="H432">
        <f t="shared" si="1264"/>
        <v>0.28015380603098944</v>
      </c>
      <c r="I432">
        <f t="shared" si="1264"/>
        <v>2.6246685921631592</v>
      </c>
      <c r="J432">
        <f t="shared" si="1264"/>
        <v>2.5726122302071057</v>
      </c>
      <c r="K432">
        <f t="shared" si="1264"/>
        <v>3.0910424533583161</v>
      </c>
      <c r="L432">
        <f t="shared" si="1264"/>
        <v>2.6864860231863696</v>
      </c>
      <c r="M432">
        <f t="shared" si="1264"/>
        <v>2.5649493574615367</v>
      </c>
      <c r="N432">
        <f t="shared" si="1264"/>
        <v>3.5553480614894135</v>
      </c>
      <c r="O432">
        <f t="shared" si="1264"/>
        <v>2.9523027156266548</v>
      </c>
      <c r="P432">
        <f t="shared" si="1264"/>
        <v>2.6946271807700692</v>
      </c>
      <c r="Q432">
        <f t="shared" si="1264"/>
        <v>4.4659081186545837</v>
      </c>
      <c r="R432">
        <f t="shared" si="1264"/>
        <v>3.1780538303479458</v>
      </c>
      <c r="S432">
        <f t="shared" si="1264"/>
        <v>2.9595868269176377</v>
      </c>
      <c r="T432">
        <f t="shared" si="1264"/>
        <v>2.5952547069568657</v>
      </c>
      <c r="U432">
        <f t="shared" si="1264"/>
        <v>3.3322045101752038</v>
      </c>
      <c r="V432">
        <f t="shared" si="1264"/>
        <v>2.8791984572980396</v>
      </c>
      <c r="W432">
        <f t="shared" si="1264"/>
        <v>2.5726122302071057</v>
      </c>
      <c r="X432">
        <f t="shared" si="1264"/>
        <v>6.5072777123850116</v>
      </c>
      <c r="Y432">
        <f t="shared" si="1264"/>
        <v>2.5877640352277083</v>
      </c>
      <c r="Z432">
        <f t="shared" si="1264"/>
        <v>2.7080502011022101</v>
      </c>
      <c r="AA432">
        <f t="shared" si="1264"/>
        <v>0</v>
      </c>
      <c r="AB432">
        <f t="shared" si="1264"/>
        <v>2.5336968139574321</v>
      </c>
      <c r="AC432">
        <f t="shared" si="1264"/>
        <v>2.6390573296152584</v>
      </c>
      <c r="AD432">
        <f t="shared" si="1264"/>
        <v>9.5310179804324935E-2</v>
      </c>
      <c r="AE432">
        <f t="shared" si="1264"/>
        <v>2.5802168295923251</v>
      </c>
      <c r="AF432">
        <f t="shared" si="1264"/>
        <v>2.8332133440562162</v>
      </c>
      <c r="AG432">
        <f t="shared" si="1264"/>
        <v>0.18232155679395459</v>
      </c>
      <c r="AH432">
        <f t="shared" si="1264"/>
        <v>2.5877640352277083</v>
      </c>
      <c r="AI432">
        <f t="shared" si="1264"/>
        <v>2.7725887222397811</v>
      </c>
      <c r="AJ432">
        <f t="shared" si="1264"/>
        <v>0.18232155679395459</v>
      </c>
      <c r="AK432">
        <f t="shared" si="1264"/>
        <v>2.8903717578961645</v>
      </c>
      <c r="AL432">
        <f t="shared" si="1264"/>
        <v>2.7080502011022101</v>
      </c>
      <c r="AM432">
        <f t="shared" si="1264"/>
        <v>-0.22314355131420971</v>
      </c>
      <c r="AN432">
        <f t="shared" si="1264"/>
        <v>1.8229350866965048</v>
      </c>
      <c r="AO432">
        <f t="shared" si="1264"/>
        <v>1.7934247485471162</v>
      </c>
      <c r="AP432">
        <f t="shared" si="1264"/>
        <v>1.275362800412609</v>
      </c>
      <c r="AQ432">
        <f t="shared" si="1264"/>
        <v>1.3137236682850553</v>
      </c>
      <c r="AR432">
        <f t="shared" si="1264"/>
        <v>1.7749523509116738</v>
      </c>
      <c r="AS432">
        <f t="shared" si="1264"/>
        <v>1.3376291891386096</v>
      </c>
      <c r="AT432">
        <f t="shared" si="1264"/>
        <v>1.5085119938441398</v>
      </c>
      <c r="AU432">
        <f t="shared" si="1264"/>
        <v>1.3609765531356006</v>
      </c>
      <c r="AV432">
        <f t="shared" si="1264"/>
        <v>1.501852701754163</v>
      </c>
      <c r="AW432">
        <f t="shared" si="1264"/>
        <v>1.8468787684491346</v>
      </c>
      <c r="AX432">
        <f t="shared" si="1264"/>
        <v>1.809926773183504</v>
      </c>
      <c r="AY432">
        <f t="shared" si="1264"/>
        <v>1.9050881545350582</v>
      </c>
      <c r="AZ432">
        <f t="shared" si="1264"/>
        <v>2.0294631718735947</v>
      </c>
    </row>
    <row r="433" spans="3:90">
      <c r="C433">
        <f t="shared" ref="C433:AZ433" si="1265">LN(C239)</f>
        <v>4.1271343850450917</v>
      </c>
      <c r="D433">
        <f t="shared" si="1265"/>
        <v>0.41144717978571177</v>
      </c>
      <c r="E433">
        <f t="shared" si="1265"/>
        <v>7.6024013356658182</v>
      </c>
      <c r="F433">
        <f t="shared" si="1265"/>
        <v>4.4560627131446706</v>
      </c>
      <c r="G433">
        <f t="shared" si="1265"/>
        <v>4.1870987174543419</v>
      </c>
      <c r="H433">
        <f t="shared" si="1265"/>
        <v>0.38174147035445322</v>
      </c>
      <c r="I433">
        <f t="shared" si="1265"/>
        <v>2.6419103985976649</v>
      </c>
      <c r="J433">
        <f t="shared" si="1265"/>
        <v>2.6100697927420065</v>
      </c>
      <c r="K433">
        <f t="shared" si="1265"/>
        <v>3.1354942159291497</v>
      </c>
      <c r="L433">
        <f t="shared" si="1265"/>
        <v>2.7206373166076814</v>
      </c>
      <c r="M433">
        <f t="shared" si="1265"/>
        <v>2.6173958328340792</v>
      </c>
      <c r="N433">
        <f t="shared" si="1265"/>
        <v>3.5553480614894135</v>
      </c>
      <c r="O433">
        <f t="shared" si="1265"/>
        <v>2.9704144655697009</v>
      </c>
      <c r="P433">
        <f t="shared" si="1265"/>
        <v>2.6602595372658615</v>
      </c>
      <c r="Q433">
        <f t="shared" si="1265"/>
        <v>4.2341065045972597</v>
      </c>
      <c r="R433">
        <f t="shared" si="1265"/>
        <v>3.1780538303479458</v>
      </c>
      <c r="S433">
        <f t="shared" si="1265"/>
        <v>2.9626924194757911</v>
      </c>
      <c r="T433">
        <f t="shared" si="1265"/>
        <v>2.5877640352277083</v>
      </c>
      <c r="U433">
        <f t="shared" si="1265"/>
        <v>3.2580965380214821</v>
      </c>
      <c r="V433">
        <f t="shared" si="1265"/>
        <v>2.9391619220655967</v>
      </c>
      <c r="W433">
        <f t="shared" si="1265"/>
        <v>2.6173958328340792</v>
      </c>
      <c r="X433">
        <f t="shared" si="1265"/>
        <v>6.4614681763537174</v>
      </c>
      <c r="Y433">
        <f t="shared" si="1265"/>
        <v>2.6100697927420065</v>
      </c>
      <c r="Z433">
        <f t="shared" si="1265"/>
        <v>2.6390573296152584</v>
      </c>
      <c r="AA433">
        <f t="shared" si="1265"/>
        <v>0</v>
      </c>
      <c r="AB433">
        <f t="shared" si="1265"/>
        <v>2.6173958328340792</v>
      </c>
      <c r="AC433">
        <f t="shared" si="1265"/>
        <v>2.6390573296152584</v>
      </c>
      <c r="AD433">
        <f t="shared" si="1265"/>
        <v>-0.10536051565782628</v>
      </c>
      <c r="AE433">
        <f t="shared" si="1265"/>
        <v>2.4336133554004498</v>
      </c>
      <c r="AF433">
        <f t="shared" si="1265"/>
        <v>2.8332133440562162</v>
      </c>
      <c r="AG433">
        <f t="shared" si="1265"/>
        <v>9.5310179804324935E-2</v>
      </c>
      <c r="AH433">
        <f t="shared" si="1265"/>
        <v>2.5176964726109912</v>
      </c>
      <c r="AI433">
        <f t="shared" si="1265"/>
        <v>2.7725887222397811</v>
      </c>
      <c r="AJ433">
        <f t="shared" si="1265"/>
        <v>9.5310179804324935E-2</v>
      </c>
      <c r="AK433">
        <f t="shared" si="1265"/>
        <v>3.0056826044071592</v>
      </c>
      <c r="AL433">
        <f t="shared" si="1265"/>
        <v>2.1972245773362196</v>
      </c>
      <c r="AM433">
        <f t="shared" si="1265"/>
        <v>-0.22314355131420971</v>
      </c>
      <c r="AN433">
        <f t="shared" si="1265"/>
        <v>1.8931119634883424</v>
      </c>
      <c r="AO433">
        <f t="shared" si="1265"/>
        <v>1.7833912195575383</v>
      </c>
      <c r="AP433">
        <f t="shared" si="1265"/>
        <v>1.3029127521808397</v>
      </c>
      <c r="AQ433">
        <f t="shared" si="1265"/>
        <v>1.3297240096314962</v>
      </c>
      <c r="AR433">
        <f t="shared" si="1265"/>
        <v>1.8213182714695995</v>
      </c>
      <c r="AS433">
        <f t="shared" si="1265"/>
        <v>1.3480731482996928</v>
      </c>
      <c r="AT433">
        <f t="shared" si="1265"/>
        <v>1.4586150226995167</v>
      </c>
      <c r="AU433">
        <f t="shared" si="1265"/>
        <v>1.3660916538023711</v>
      </c>
      <c r="AV433">
        <f t="shared" si="1265"/>
        <v>1.5748464676644813</v>
      </c>
      <c r="AW433">
        <f t="shared" si="1265"/>
        <v>1.8594181177018698</v>
      </c>
      <c r="AX433">
        <f t="shared" si="1265"/>
        <v>1.8718021769015913</v>
      </c>
      <c r="AY433">
        <f t="shared" si="1265"/>
        <v>1.9487632180377197</v>
      </c>
      <c r="AZ433">
        <f t="shared" si="1265"/>
        <v>2.0819384218784229</v>
      </c>
    </row>
    <row r="434" spans="3:90">
      <c r="C434">
        <f t="shared" ref="C434:AZ434" si="1266">LN(C240)</f>
        <v>4.1972019476618083</v>
      </c>
      <c r="D434">
        <f t="shared" si="1266"/>
        <v>0.59332684527773438</v>
      </c>
      <c r="E434">
        <f t="shared" si="1266"/>
        <v>7.6029004622047553</v>
      </c>
      <c r="F434">
        <f t="shared" si="1266"/>
        <v>4.4800970499764849</v>
      </c>
      <c r="G434">
        <f t="shared" si="1266"/>
        <v>4.2558341555507617</v>
      </c>
      <c r="H434">
        <f t="shared" si="1266"/>
        <v>0.57267302709207069</v>
      </c>
      <c r="I434">
        <f t="shared" si="1266"/>
        <v>2.6727683869575705</v>
      </c>
      <c r="J434">
        <f t="shared" si="1266"/>
        <v>2.6100697927420065</v>
      </c>
      <c r="K434">
        <f t="shared" si="1266"/>
        <v>3.044522437723423</v>
      </c>
      <c r="L434">
        <f t="shared" si="1266"/>
        <v>2.7258901192305411</v>
      </c>
      <c r="M434">
        <f t="shared" si="1266"/>
        <v>2.6026896854443837</v>
      </c>
      <c r="N434">
        <f t="shared" si="1266"/>
        <v>3.5835189384561099</v>
      </c>
      <c r="O434">
        <f t="shared" si="1266"/>
        <v>3.0002221788268431</v>
      </c>
      <c r="P434">
        <f t="shared" si="1266"/>
        <v>2.6602595372658615</v>
      </c>
      <c r="Q434">
        <f t="shared" si="1266"/>
        <v>4.3307333402863311</v>
      </c>
      <c r="R434">
        <f t="shared" si="1266"/>
        <v>3.1780538303479458</v>
      </c>
      <c r="S434">
        <f t="shared" si="1266"/>
        <v>2.9987277825337895</v>
      </c>
      <c r="T434">
        <f t="shared" si="1266"/>
        <v>2.6026896854443837</v>
      </c>
      <c r="U434">
        <f t="shared" si="1266"/>
        <v>3.2580965380214821</v>
      </c>
      <c r="V434">
        <f t="shared" si="1266"/>
        <v>2.9932291433358724</v>
      </c>
      <c r="W434">
        <f t="shared" si="1266"/>
        <v>3.0106208860477417</v>
      </c>
      <c r="X434">
        <f t="shared" si="1266"/>
        <v>6.6066501861982152</v>
      </c>
      <c r="Y434">
        <f t="shared" si="1266"/>
        <v>2.5952547069568657</v>
      </c>
      <c r="Z434">
        <f t="shared" si="1266"/>
        <v>2.7080502011022101</v>
      </c>
      <c r="AA434">
        <f t="shared" si="1266"/>
        <v>9.5310179804324935E-2</v>
      </c>
      <c r="AB434">
        <f t="shared" si="1266"/>
        <v>2.5802168295923251</v>
      </c>
      <c r="AC434">
        <f t="shared" si="1266"/>
        <v>2.7725887222397811</v>
      </c>
      <c r="AD434">
        <f t="shared" si="1266"/>
        <v>0</v>
      </c>
      <c r="AE434">
        <f t="shared" si="1266"/>
        <v>2.4680995314716192</v>
      </c>
      <c r="AF434">
        <f t="shared" si="1266"/>
        <v>2.7080502011022101</v>
      </c>
      <c r="AG434">
        <f t="shared" si="1266"/>
        <v>0.26236426446749106</v>
      </c>
      <c r="AH434">
        <f t="shared" si="1266"/>
        <v>2.5572273113676265</v>
      </c>
      <c r="AI434">
        <f t="shared" si="1266"/>
        <v>2.8903717578961645</v>
      </c>
      <c r="AJ434">
        <f t="shared" si="1266"/>
        <v>0</v>
      </c>
      <c r="AK434">
        <f t="shared" si="1266"/>
        <v>3.039749158970765</v>
      </c>
      <c r="AL434">
        <f t="shared" si="1266"/>
        <v>2.5649493574615367</v>
      </c>
      <c r="AM434">
        <f t="shared" si="1266"/>
        <v>0.58778666490211906</v>
      </c>
      <c r="AN434">
        <f t="shared" si="1266"/>
        <v>1.9065751436566365</v>
      </c>
      <c r="AO434">
        <f t="shared" si="1266"/>
        <v>1.8050046959780757</v>
      </c>
      <c r="AP434">
        <f t="shared" si="1266"/>
        <v>1.3297240096314962</v>
      </c>
      <c r="AQ434">
        <f t="shared" si="1266"/>
        <v>1.3532545070416904</v>
      </c>
      <c r="AR434">
        <f t="shared" si="1266"/>
        <v>1.9358598132018119</v>
      </c>
      <c r="AS434">
        <f t="shared" si="1266"/>
        <v>1.3937663759585917</v>
      </c>
      <c r="AT434">
        <f t="shared" si="1266"/>
        <v>1.4562867329399256</v>
      </c>
      <c r="AU434">
        <f t="shared" si="1266"/>
        <v>1.3912819026309295</v>
      </c>
      <c r="AV434">
        <f t="shared" si="1266"/>
        <v>1.4586150226995167</v>
      </c>
      <c r="AW434">
        <f t="shared" si="1266"/>
        <v>1.922787731634459</v>
      </c>
      <c r="AX434">
        <f t="shared" si="1266"/>
        <v>1.9768549529047348</v>
      </c>
      <c r="AY434">
        <f t="shared" si="1266"/>
        <v>1.9473377010464987</v>
      </c>
      <c r="AZ434">
        <f t="shared" si="1266"/>
        <v>2.0744289998562917</v>
      </c>
    </row>
    <row r="435" spans="3:90">
      <c r="C435">
        <f t="shared" ref="C435:AZ435" si="1267">LN(C241)</f>
        <v>4.2612704335380815</v>
      </c>
      <c r="D435">
        <f t="shared" si="1267"/>
        <v>0.87630172365779191</v>
      </c>
      <c r="E435">
        <f t="shared" si="1267"/>
        <v>7.6033993397406698</v>
      </c>
      <c r="F435">
        <f t="shared" si="1267"/>
        <v>4.5082035147846211</v>
      </c>
      <c r="G435">
        <f t="shared" si="1267"/>
        <v>4.3196643929589058</v>
      </c>
      <c r="H435">
        <f t="shared" si="1267"/>
        <v>0.8805253754274126</v>
      </c>
      <c r="I435">
        <f t="shared" si="1267"/>
        <v>2.7239235502585002</v>
      </c>
      <c r="J435">
        <f t="shared" si="1267"/>
        <v>2.6672282065819548</v>
      </c>
      <c r="K435">
        <f t="shared" si="1267"/>
        <v>3.044522437723423</v>
      </c>
      <c r="L435">
        <f t="shared" si="1267"/>
        <v>2.8039662579320366</v>
      </c>
      <c r="M435">
        <f t="shared" si="1267"/>
        <v>2.6810215287142909</v>
      </c>
      <c r="N435">
        <f t="shared" si="1267"/>
        <v>3.6109179126442243</v>
      </c>
      <c r="O435">
        <f t="shared" si="1267"/>
        <v>3.0763901765714454</v>
      </c>
      <c r="P435">
        <f t="shared" si="1267"/>
        <v>2.653241964607215</v>
      </c>
      <c r="Q435">
        <f t="shared" si="1267"/>
        <v>4.3307333402863311</v>
      </c>
      <c r="R435">
        <f t="shared" si="1267"/>
        <v>3.2580965380214821</v>
      </c>
      <c r="S435">
        <f t="shared" si="1267"/>
        <v>3.0671222696406639</v>
      </c>
      <c r="T435">
        <f t="shared" si="1267"/>
        <v>2.6602595372658615</v>
      </c>
      <c r="U435">
        <f t="shared" si="1267"/>
        <v>3.2580965380214821</v>
      </c>
      <c r="V435">
        <f t="shared" si="1267"/>
        <v>3.0076608444192647</v>
      </c>
      <c r="W435">
        <f t="shared" si="1267"/>
        <v>2.9806186357439426</v>
      </c>
      <c r="X435">
        <f t="shared" si="1267"/>
        <v>6.5792512120101012</v>
      </c>
      <c r="Y435">
        <f t="shared" si="1267"/>
        <v>2.6461747973841225</v>
      </c>
      <c r="Z435">
        <f t="shared" si="1267"/>
        <v>2.6390573296152584</v>
      </c>
      <c r="AA435">
        <f t="shared" si="1267"/>
        <v>0.18232155679395459</v>
      </c>
      <c r="AB435">
        <f t="shared" si="1267"/>
        <v>2.6390573296152584</v>
      </c>
      <c r="AC435">
        <f t="shared" si="1267"/>
        <v>2.7080502011022101</v>
      </c>
      <c r="AD435">
        <f t="shared" si="1267"/>
        <v>9.5310179804324935E-2</v>
      </c>
      <c r="AE435">
        <f t="shared" si="1267"/>
        <v>2.5726122302071057</v>
      </c>
      <c r="AF435">
        <f t="shared" si="1267"/>
        <v>2.7080502011022101</v>
      </c>
      <c r="AG435">
        <f t="shared" si="1267"/>
        <v>0.33647223662121289</v>
      </c>
      <c r="AH435">
        <f t="shared" si="1267"/>
        <v>2.6246685921631592</v>
      </c>
      <c r="AI435">
        <f t="shared" si="1267"/>
        <v>2.8332133440562162</v>
      </c>
      <c r="AJ435">
        <f t="shared" si="1267"/>
        <v>0.18232155679395459</v>
      </c>
      <c r="AK435">
        <f t="shared" si="1267"/>
        <v>3.2347491740244907</v>
      </c>
      <c r="AL435">
        <f t="shared" si="1267"/>
        <v>3.0910424533583161</v>
      </c>
      <c r="AM435">
        <f t="shared" si="1267"/>
        <v>9.5310179804324935E-2</v>
      </c>
      <c r="AN435">
        <f t="shared" si="1267"/>
        <v>2.0268315914075385</v>
      </c>
      <c r="AO435">
        <f t="shared" si="1267"/>
        <v>1.9530276168241774</v>
      </c>
      <c r="AP435">
        <f t="shared" si="1267"/>
        <v>1.3887912413184778</v>
      </c>
      <c r="AQ435">
        <f t="shared" si="1267"/>
        <v>1.4279160358107101</v>
      </c>
      <c r="AR435">
        <f t="shared" si="1267"/>
        <v>1.9629077254238845</v>
      </c>
      <c r="AS435">
        <f t="shared" si="1267"/>
        <v>1.4492691602812791</v>
      </c>
      <c r="AT435">
        <f t="shared" si="1267"/>
        <v>1.5173226235262947</v>
      </c>
      <c r="AU435">
        <f t="shared" si="1267"/>
        <v>1.4655675420143985</v>
      </c>
      <c r="AV435">
        <f t="shared" si="1267"/>
        <v>1.5560371357069851</v>
      </c>
      <c r="AW435">
        <f t="shared" si="1267"/>
        <v>2.0202221820198649</v>
      </c>
      <c r="AX435">
        <f t="shared" si="1267"/>
        <v>1.8961194845522977</v>
      </c>
      <c r="AY435">
        <f t="shared" si="1267"/>
        <v>2.0489823341951272</v>
      </c>
      <c r="AZ435">
        <f t="shared" si="1267"/>
        <v>2.1341664413690822</v>
      </c>
    </row>
    <row r="436" spans="3:90">
      <c r="C436">
        <f t="shared" ref="C436:AZ436" si="1268">LN(C242)</f>
        <v>4.3121405072097154</v>
      </c>
      <c r="D436">
        <f t="shared" si="1268"/>
        <v>0.99510191229844491</v>
      </c>
      <c r="E436">
        <f t="shared" si="1268"/>
        <v>7.6038979685218813</v>
      </c>
      <c r="F436">
        <f t="shared" si="1268"/>
        <v>4.5346077419400883</v>
      </c>
      <c r="G436">
        <f t="shared" si="1268"/>
        <v>4.3709818416441113</v>
      </c>
      <c r="H436">
        <f t="shared" si="1268"/>
        <v>1.0580796041455327</v>
      </c>
      <c r="I436">
        <f t="shared" si="1268"/>
        <v>2.7587433154177283</v>
      </c>
      <c r="J436">
        <f t="shared" si="1268"/>
        <v>2.7013612129514133</v>
      </c>
      <c r="K436">
        <f t="shared" si="1268"/>
        <v>3.044522437723423</v>
      </c>
      <c r="L436">
        <f t="shared" si="1268"/>
        <v>2.8118094353930627</v>
      </c>
      <c r="M436">
        <f t="shared" si="1268"/>
        <v>2.6946271807700692</v>
      </c>
      <c r="N436">
        <f t="shared" si="1268"/>
        <v>3.5835189384561099</v>
      </c>
      <c r="O436">
        <f t="shared" si="1268"/>
        <v>3.0796137575346929</v>
      </c>
      <c r="P436">
        <f t="shared" si="1268"/>
        <v>2.7080502011022101</v>
      </c>
      <c r="Q436">
        <f t="shared" si="1268"/>
        <v>4.3040650932041702</v>
      </c>
      <c r="R436">
        <f t="shared" si="1268"/>
        <v>3.2958368660043291</v>
      </c>
      <c r="S436">
        <f t="shared" si="1268"/>
        <v>3.0855729775537806</v>
      </c>
      <c r="T436">
        <f t="shared" si="1268"/>
        <v>2.8449093838194073</v>
      </c>
      <c r="U436">
        <f t="shared" si="1268"/>
        <v>3.2958368660043291</v>
      </c>
      <c r="V436">
        <f t="shared" si="1268"/>
        <v>2.972975286431375</v>
      </c>
      <c r="W436">
        <f t="shared" si="1268"/>
        <v>3.0587070727153796</v>
      </c>
      <c r="X436">
        <f t="shared" si="1268"/>
        <v>7.0900768357760917</v>
      </c>
      <c r="Y436">
        <f t="shared" si="1268"/>
        <v>2.6741486494265287</v>
      </c>
      <c r="Z436">
        <f t="shared" si="1268"/>
        <v>2.6390573296152584</v>
      </c>
      <c r="AA436">
        <f t="shared" si="1268"/>
        <v>0</v>
      </c>
      <c r="AB436">
        <f t="shared" si="1268"/>
        <v>2.6602595372658615</v>
      </c>
      <c r="AC436">
        <f t="shared" si="1268"/>
        <v>2.7080502011022101</v>
      </c>
      <c r="AD436">
        <f t="shared" si="1268"/>
        <v>-0.22314355131420971</v>
      </c>
      <c r="AE436">
        <f t="shared" si="1268"/>
        <v>2.6246685921631592</v>
      </c>
      <c r="AF436">
        <f t="shared" si="1268"/>
        <v>2.7080502011022101</v>
      </c>
      <c r="AG436">
        <f t="shared" si="1268"/>
        <v>-0.22314355131420971</v>
      </c>
      <c r="AH436">
        <f t="shared" si="1268"/>
        <v>2.6246685921631592</v>
      </c>
      <c r="AI436">
        <f t="shared" si="1268"/>
        <v>2.7725887222397811</v>
      </c>
      <c r="AJ436">
        <f t="shared" si="1268"/>
        <v>-0.22314355131420971</v>
      </c>
      <c r="AK436">
        <f t="shared" si="1268"/>
        <v>3.4307561839036995</v>
      </c>
      <c r="AL436">
        <f t="shared" si="1268"/>
        <v>2.7725887222397811</v>
      </c>
      <c r="AM436">
        <f t="shared" si="1268"/>
        <v>0</v>
      </c>
      <c r="AN436">
        <f t="shared" si="1268"/>
        <v>2.0281482472922852</v>
      </c>
      <c r="AO436">
        <f t="shared" si="1268"/>
        <v>1.9586853405440361</v>
      </c>
      <c r="AP436">
        <f t="shared" si="1268"/>
        <v>1.423108334242607</v>
      </c>
      <c r="AQ436">
        <f t="shared" si="1268"/>
        <v>1.4861396960896067</v>
      </c>
      <c r="AR436">
        <f t="shared" si="1268"/>
        <v>1.9095425048844386</v>
      </c>
      <c r="AS436">
        <f t="shared" si="1268"/>
        <v>1.4816045409242156</v>
      </c>
      <c r="AT436">
        <f t="shared" si="1268"/>
        <v>1.5748464676644813</v>
      </c>
      <c r="AU436">
        <f t="shared" si="1268"/>
        <v>1.506297153514587</v>
      </c>
      <c r="AV436">
        <f t="shared" si="1268"/>
        <v>1.6486586255873816</v>
      </c>
      <c r="AW436">
        <f t="shared" si="1268"/>
        <v>2.0528408598826569</v>
      </c>
      <c r="AX436">
        <f t="shared" si="1268"/>
        <v>2.0794415416798357</v>
      </c>
      <c r="AY436">
        <f t="shared" si="1268"/>
        <v>2.1435893615035875</v>
      </c>
      <c r="AZ436">
        <f t="shared" si="1268"/>
        <v>2.2082744135228043</v>
      </c>
    </row>
    <row r="437" spans="3:90">
      <c r="C437">
        <f t="shared" ref="C437:AZ437" si="1269">LN(C243)</f>
        <v>4.3630986247883632</v>
      </c>
      <c r="D437">
        <f t="shared" si="1269"/>
        <v>1.0595248999600628</v>
      </c>
      <c r="E437">
        <f t="shared" si="1269"/>
        <v>7.604396348796338</v>
      </c>
      <c r="F437">
        <f t="shared" si="1269"/>
        <v>4.5593264879265147</v>
      </c>
      <c r="G437">
        <f t="shared" si="1269"/>
        <v>4.4224128043888067</v>
      </c>
      <c r="H437">
        <f t="shared" si="1269"/>
        <v>1.0489550820593267</v>
      </c>
      <c r="I437">
        <f t="shared" si="1269"/>
        <v>2.8243506567983707</v>
      </c>
      <c r="J437">
        <f t="shared" si="1269"/>
        <v>2.7725887222397811</v>
      </c>
      <c r="K437">
        <f t="shared" si="1269"/>
        <v>3.044522437723423</v>
      </c>
      <c r="L437">
        <f t="shared" si="1269"/>
        <v>2.8593396486484361</v>
      </c>
      <c r="M437">
        <f t="shared" si="1269"/>
        <v>2.7663191092261861</v>
      </c>
      <c r="N437">
        <f t="shared" si="1269"/>
        <v>3.5835189384561099</v>
      </c>
      <c r="O437">
        <f t="shared" si="1269"/>
        <v>3.0973859272804907</v>
      </c>
      <c r="P437">
        <f t="shared" si="1269"/>
        <v>2.7972813348301528</v>
      </c>
      <c r="Q437">
        <f t="shared" si="1269"/>
        <v>4.2626798770413155</v>
      </c>
      <c r="R437">
        <f t="shared" si="1269"/>
        <v>3.3672958299864741</v>
      </c>
      <c r="S437">
        <f t="shared" si="1269"/>
        <v>3.1183922862898785</v>
      </c>
      <c r="T437">
        <f t="shared" si="1269"/>
        <v>2.760009940032921</v>
      </c>
      <c r="U437">
        <f t="shared" si="1269"/>
        <v>3.3322045101752038</v>
      </c>
      <c r="V437">
        <f t="shared" si="1269"/>
        <v>3.0387917630144381</v>
      </c>
      <c r="W437">
        <f t="shared" si="1269"/>
        <v>2.9856819377004897</v>
      </c>
      <c r="X437">
        <f t="shared" si="1269"/>
        <v>7.2442275156033498</v>
      </c>
      <c r="Y437">
        <f t="shared" si="1269"/>
        <v>2.7408400239252009</v>
      </c>
      <c r="Z437">
        <f t="shared" si="1269"/>
        <v>2.7080502011022101</v>
      </c>
      <c r="AA437">
        <f t="shared" si="1269"/>
        <v>0.18232155679395459</v>
      </c>
      <c r="AB437">
        <f t="shared" si="1269"/>
        <v>2.7278528283983898</v>
      </c>
      <c r="AC437">
        <f t="shared" si="1269"/>
        <v>2.6390573296152584</v>
      </c>
      <c r="AD437">
        <f t="shared" si="1269"/>
        <v>0.18232155679395459</v>
      </c>
      <c r="AE437">
        <f t="shared" si="1269"/>
        <v>2.6602595372658615</v>
      </c>
      <c r="AF437">
        <f t="shared" si="1269"/>
        <v>2.7080502011022101</v>
      </c>
      <c r="AG437">
        <f t="shared" si="1269"/>
        <v>9.5310179804324935E-2</v>
      </c>
      <c r="AH437">
        <f t="shared" si="1269"/>
        <v>2.6602595372658615</v>
      </c>
      <c r="AI437">
        <f t="shared" si="1269"/>
        <v>2.7080502011022101</v>
      </c>
      <c r="AJ437">
        <f t="shared" si="1269"/>
        <v>9.5310179804324935E-2</v>
      </c>
      <c r="AK437">
        <f t="shared" si="1269"/>
        <v>3.4111477125153233</v>
      </c>
      <c r="AL437">
        <f t="shared" si="1269"/>
        <v>2.7080502011022101</v>
      </c>
      <c r="AM437">
        <f t="shared" si="1269"/>
        <v>-0.10536051565782628</v>
      </c>
      <c r="AN437">
        <f t="shared" si="1269"/>
        <v>1.8453002361560848</v>
      </c>
      <c r="AO437">
        <f t="shared" si="1269"/>
        <v>1.8437192081587661</v>
      </c>
      <c r="AP437">
        <f t="shared" si="1269"/>
        <v>1.4350845252893227</v>
      </c>
      <c r="AQ437">
        <f t="shared" si="1269"/>
        <v>1.4747630091074988</v>
      </c>
      <c r="AR437">
        <f t="shared" si="1269"/>
        <v>2.135349173618132</v>
      </c>
      <c r="AS437">
        <f t="shared" si="1269"/>
        <v>1.5040773967762742</v>
      </c>
      <c r="AT437">
        <f t="shared" si="1269"/>
        <v>1.6467336971777973</v>
      </c>
      <c r="AU437">
        <f t="shared" si="1269"/>
        <v>1.501852701754163</v>
      </c>
      <c r="AV437">
        <f t="shared" si="1269"/>
        <v>1.7011051009599243</v>
      </c>
      <c r="AW437">
        <f t="shared" si="1269"/>
        <v>2.0706530356467567</v>
      </c>
      <c r="AX437">
        <f t="shared" si="1269"/>
        <v>2.086913556518537</v>
      </c>
      <c r="AY437">
        <f t="shared" si="1269"/>
        <v>2.124653884501384</v>
      </c>
      <c r="AZ437">
        <f t="shared" si="1269"/>
        <v>2.2772672850097559</v>
      </c>
    </row>
    <row r="438" spans="3:90">
      <c r="C438">
        <f t="shared" ref="C438:AZ438" si="1270">LN(C244)</f>
        <v>4.4496852831476961</v>
      </c>
      <c r="D438">
        <f t="shared" si="1270"/>
        <v>1.3357902289461225</v>
      </c>
      <c r="E438">
        <f t="shared" si="1270"/>
        <v>7.6048944808116197</v>
      </c>
      <c r="F438">
        <f t="shared" si="1270"/>
        <v>4.5893903258472344</v>
      </c>
      <c r="G438">
        <f t="shared" si="1270"/>
        <v>4.5088064375771104</v>
      </c>
      <c r="H438">
        <f t="shared" si="1270"/>
        <v>1.4745341499692988</v>
      </c>
      <c r="I438">
        <f t="shared" si="1270"/>
        <v>3.0750054544484988</v>
      </c>
      <c r="J438">
        <f t="shared" si="1270"/>
        <v>3.0492730404820207</v>
      </c>
      <c r="K438">
        <f t="shared" si="1270"/>
        <v>3.044522437723423</v>
      </c>
      <c r="L438">
        <f t="shared" si="1270"/>
        <v>3.1350593387750902</v>
      </c>
      <c r="M438">
        <f t="shared" si="1270"/>
        <v>3.0726933146901194</v>
      </c>
      <c r="N438">
        <f t="shared" si="1270"/>
        <v>3.5835189384561099</v>
      </c>
      <c r="O438">
        <f t="shared" si="1270"/>
        <v>3.2775220203009341</v>
      </c>
      <c r="P438">
        <f t="shared" si="1270"/>
        <v>3.0106208860477417</v>
      </c>
      <c r="Q438">
        <f t="shared" si="1270"/>
        <v>4.219507705176107</v>
      </c>
      <c r="R438">
        <f t="shared" si="1270"/>
        <v>3.4657359027997265</v>
      </c>
      <c r="S438">
        <f t="shared" si="1270"/>
        <v>3.2760120162390098</v>
      </c>
      <c r="T438">
        <f t="shared" si="1270"/>
        <v>3.0252910757955354</v>
      </c>
      <c r="U438">
        <f t="shared" si="1270"/>
        <v>3.2580965380214821</v>
      </c>
      <c r="V438">
        <f t="shared" si="1270"/>
        <v>3.26880819361641</v>
      </c>
      <c r="W438">
        <f t="shared" si="1270"/>
        <v>3.2771447329921766</v>
      </c>
      <c r="X438">
        <f t="shared" si="1270"/>
        <v>7.4955419438842563</v>
      </c>
      <c r="Y438">
        <f t="shared" si="1270"/>
        <v>2.9856819377004897</v>
      </c>
      <c r="Z438">
        <f t="shared" si="1270"/>
        <v>2.4849066497880004</v>
      </c>
      <c r="AA438">
        <f t="shared" si="1270"/>
        <v>0.69314718055994529</v>
      </c>
      <c r="AB438">
        <f t="shared" si="1270"/>
        <v>2.9856819377004897</v>
      </c>
      <c r="AC438">
        <f t="shared" si="1270"/>
        <v>2.5649493574615367</v>
      </c>
      <c r="AD438">
        <f t="shared" si="1270"/>
        <v>0.69314718055994529</v>
      </c>
      <c r="AE438">
        <f t="shared" si="1270"/>
        <v>2.9069010598473755</v>
      </c>
      <c r="AF438">
        <f t="shared" si="1270"/>
        <v>2.7080502011022101</v>
      </c>
      <c r="AG438">
        <f t="shared" si="1270"/>
        <v>0.78845736036427028</v>
      </c>
      <c r="AH438">
        <f t="shared" si="1270"/>
        <v>2.9391619220655967</v>
      </c>
      <c r="AI438">
        <f t="shared" si="1270"/>
        <v>2.7080502011022101</v>
      </c>
      <c r="AJ438">
        <f t="shared" si="1270"/>
        <v>0.69314718055994529</v>
      </c>
      <c r="AK438">
        <f t="shared" si="1270"/>
        <v>3.2619353143286478</v>
      </c>
      <c r="AL438">
        <f t="shared" si="1270"/>
        <v>2.6390573296152584</v>
      </c>
      <c r="AM438">
        <f t="shared" si="1270"/>
        <v>1.1631508098056809</v>
      </c>
      <c r="AN438">
        <f t="shared" si="1270"/>
        <v>2.1294214739848565</v>
      </c>
      <c r="AO438">
        <f t="shared" si="1270"/>
        <v>2.135349173618132</v>
      </c>
      <c r="AP438">
        <f t="shared" si="1270"/>
        <v>1.6014057407368361</v>
      </c>
      <c r="AQ438">
        <f t="shared" si="1270"/>
        <v>1.6054298910365616</v>
      </c>
      <c r="AR438">
        <f t="shared" si="1270"/>
        <v>2.3223877202902252</v>
      </c>
      <c r="AS438">
        <f t="shared" si="1270"/>
        <v>1.6114359150967734</v>
      </c>
      <c r="AT438">
        <f t="shared" si="1270"/>
        <v>1.824549292051046</v>
      </c>
      <c r="AU438">
        <f t="shared" si="1270"/>
        <v>1.6233408176030919</v>
      </c>
      <c r="AV438">
        <f t="shared" si="1270"/>
        <v>1.824549292051046</v>
      </c>
      <c r="AW438">
        <f t="shared" si="1270"/>
        <v>2.1994443340745322</v>
      </c>
      <c r="AX438">
        <f t="shared" si="1270"/>
        <v>2.1972245773362196</v>
      </c>
      <c r="AY438">
        <f t="shared" si="1270"/>
        <v>2.25758772706331</v>
      </c>
      <c r="AZ438">
        <f t="shared" si="1270"/>
        <v>2.4150205223238337</v>
      </c>
    </row>
    <row r="439" spans="3:90">
      <c r="C439">
        <f t="shared" ref="C439:AZ439" si="1271">LN(C245)</f>
        <v>4.513054897080286</v>
      </c>
      <c r="D439">
        <f t="shared" si="1271"/>
        <v>0.90300283754721966</v>
      </c>
      <c r="E439">
        <f t="shared" si="1271"/>
        <v>7.6053923648149349</v>
      </c>
      <c r="F439">
        <f t="shared" si="1271"/>
        <v>4.5887655226399131</v>
      </c>
      <c r="G439">
        <f t="shared" si="1271"/>
        <v>4.5726950074381447</v>
      </c>
      <c r="H439">
        <f t="shared" si="1271"/>
        <v>0.90124477366888389</v>
      </c>
      <c r="I439">
        <f t="shared" si="1271"/>
        <v>3.0378334495726262</v>
      </c>
      <c r="J439">
        <f t="shared" si="1271"/>
        <v>2.9957322735539909</v>
      </c>
      <c r="K439">
        <f t="shared" si="1271"/>
        <v>3.0910424533583161</v>
      </c>
      <c r="L439">
        <f t="shared" si="1271"/>
        <v>3.1077207755020382</v>
      </c>
      <c r="M439">
        <f t="shared" si="1271"/>
        <v>3.0155349008501706</v>
      </c>
      <c r="N439">
        <f t="shared" si="1271"/>
        <v>3.5553480614894135</v>
      </c>
      <c r="O439">
        <f t="shared" si="1271"/>
        <v>3.2714682749873716</v>
      </c>
      <c r="P439">
        <f t="shared" si="1271"/>
        <v>2.954910279033736</v>
      </c>
      <c r="Q439">
        <f t="shared" si="1271"/>
        <v>4.290459441148391</v>
      </c>
      <c r="R439">
        <f t="shared" si="1271"/>
        <v>3.3672958299864741</v>
      </c>
      <c r="S439">
        <f t="shared" si="1271"/>
        <v>3.2449333591874905</v>
      </c>
      <c r="T439">
        <f t="shared" si="1271"/>
        <v>2.9856819377004897</v>
      </c>
      <c r="U439">
        <f t="shared" si="1271"/>
        <v>3.2958368660043291</v>
      </c>
      <c r="V439">
        <f t="shared" si="1271"/>
        <v>3.26804686887465</v>
      </c>
      <c r="W439">
        <f t="shared" si="1271"/>
        <v>3.3105430133940246</v>
      </c>
      <c r="X439">
        <f t="shared" si="1271"/>
        <v>7.5496091651545321</v>
      </c>
      <c r="Y439">
        <f t="shared" si="1271"/>
        <v>2.954910279033736</v>
      </c>
      <c r="Z439">
        <f t="shared" si="1271"/>
        <v>2.7080502011022101</v>
      </c>
      <c r="AA439">
        <f t="shared" si="1271"/>
        <v>0.53062825106217038</v>
      </c>
      <c r="AB439">
        <f t="shared" si="1271"/>
        <v>2.9391619220655967</v>
      </c>
      <c r="AC439">
        <f t="shared" si="1271"/>
        <v>2.7080502011022101</v>
      </c>
      <c r="AD439">
        <f t="shared" si="1271"/>
        <v>0.53062825106217038</v>
      </c>
      <c r="AE439">
        <f t="shared" si="1271"/>
        <v>2.7972813348301528</v>
      </c>
      <c r="AF439">
        <f t="shared" si="1271"/>
        <v>2.7725887222397811</v>
      </c>
      <c r="AG439">
        <f t="shared" si="1271"/>
        <v>0.64185388617239469</v>
      </c>
      <c r="AH439">
        <f t="shared" si="1271"/>
        <v>2.8622008809294686</v>
      </c>
      <c r="AI439">
        <f t="shared" si="1271"/>
        <v>2.8903717578961645</v>
      </c>
      <c r="AJ439">
        <f t="shared" si="1271"/>
        <v>0.53062825106217038</v>
      </c>
      <c r="AK439">
        <f t="shared" si="1271"/>
        <v>3.2846635654062037</v>
      </c>
      <c r="AL439">
        <f t="shared" si="1271"/>
        <v>2.7080502011022101</v>
      </c>
      <c r="AM439">
        <f t="shared" si="1271"/>
        <v>0</v>
      </c>
      <c r="AN439">
        <f t="shared" si="1271"/>
        <v>2.0794415416798357</v>
      </c>
      <c r="AO439">
        <f t="shared" si="1271"/>
        <v>1.9796212063976251</v>
      </c>
      <c r="AP439">
        <f t="shared" si="1271"/>
        <v>1.5432981099295553</v>
      </c>
      <c r="AQ439">
        <f t="shared" si="1271"/>
        <v>1.572773928062509</v>
      </c>
      <c r="AR439">
        <f t="shared" si="1271"/>
        <v>2.3561258599220753</v>
      </c>
      <c r="AS439">
        <f t="shared" si="1271"/>
        <v>1.6054298910365616</v>
      </c>
      <c r="AT439">
        <f t="shared" si="1271"/>
        <v>1.9358598132018119</v>
      </c>
      <c r="AU439">
        <f t="shared" si="1271"/>
        <v>1.5993875765805989</v>
      </c>
      <c r="AV439">
        <f t="shared" si="1271"/>
        <v>1.8870696490323797</v>
      </c>
      <c r="AW439">
        <f t="shared" si="1271"/>
        <v>2.2038691200548879</v>
      </c>
      <c r="AX439">
        <f t="shared" si="1271"/>
        <v>2.2038691200548879</v>
      </c>
      <c r="AY439">
        <f t="shared" si="1271"/>
        <v>2.253394848803274</v>
      </c>
      <c r="AZ439">
        <f t="shared" si="1271"/>
        <v>2.3085671646715933</v>
      </c>
    </row>
    <row r="440" spans="3:90">
      <c r="C440">
        <f t="shared" ref="C440:AZ440" si="1272">LN(C246)</f>
        <v>4.6830567246451622</v>
      </c>
      <c r="D440">
        <f t="shared" si="1272"/>
        <v>1.3666017277741547</v>
      </c>
      <c r="E440">
        <f t="shared" si="1272"/>
        <v>7.6073814256397911</v>
      </c>
      <c r="F440">
        <f t="shared" si="1272"/>
        <v>4.6575983420360334</v>
      </c>
      <c r="G440">
        <f t="shared" si="1272"/>
        <v>4.7409457905103549</v>
      </c>
      <c r="H440">
        <f t="shared" si="1272"/>
        <v>1.3636235169194324</v>
      </c>
      <c r="I440">
        <f t="shared" si="1272"/>
        <v>3.1751329019202821</v>
      </c>
      <c r="J440">
        <f t="shared" si="1272"/>
        <v>3.122364924487357</v>
      </c>
      <c r="K440">
        <f t="shared" si="1272"/>
        <v>3.1354942159291497</v>
      </c>
      <c r="L440">
        <f t="shared" si="1272"/>
        <v>3.1917101567954314</v>
      </c>
      <c r="M440">
        <f t="shared" si="1272"/>
        <v>3.1354942159291497</v>
      </c>
      <c r="N440">
        <f t="shared" si="1272"/>
        <v>3.5553480614894135</v>
      </c>
      <c r="O440">
        <f t="shared" si="1272"/>
        <v>3.4018638262053158</v>
      </c>
      <c r="P440">
        <f t="shared" si="1272"/>
        <v>3.0773122605464138</v>
      </c>
      <c r="Q440">
        <f t="shared" si="1272"/>
        <v>4.2626798770413155</v>
      </c>
      <c r="R440">
        <f t="shared" si="1272"/>
        <v>3.5835189384561099</v>
      </c>
      <c r="S440">
        <f t="shared" si="1272"/>
        <v>3.3596807014592218</v>
      </c>
      <c r="T440">
        <f t="shared" si="1272"/>
        <v>3.1441522786722644</v>
      </c>
      <c r="U440">
        <f t="shared" si="1272"/>
        <v>3.2958368660043291</v>
      </c>
      <c r="V440">
        <f t="shared" si="1272"/>
        <v>3.4121373217004898</v>
      </c>
      <c r="W440">
        <f t="shared" si="1272"/>
        <v>3.0171675542740561</v>
      </c>
      <c r="X440">
        <f t="shared" si="1272"/>
        <v>6.787469113107635</v>
      </c>
      <c r="Y440">
        <f t="shared" si="1272"/>
        <v>3.0056826044071592</v>
      </c>
      <c r="Z440" t="e">
        <f t="shared" si="1272"/>
        <v>#REF!</v>
      </c>
      <c r="AA440">
        <f t="shared" si="1272"/>
        <v>0.74193734472937733</v>
      </c>
      <c r="AB440">
        <f t="shared" si="1272"/>
        <v>3.0204248861443626</v>
      </c>
      <c r="AC440" t="e">
        <f t="shared" si="1272"/>
        <v>#REF!</v>
      </c>
      <c r="AD440">
        <f t="shared" si="1272"/>
        <v>0.74193734472937733</v>
      </c>
      <c r="AE440">
        <f t="shared" si="1272"/>
        <v>2.9391619220655967</v>
      </c>
      <c r="AF440" t="e">
        <f t="shared" si="1272"/>
        <v>#REF!</v>
      </c>
      <c r="AG440">
        <f t="shared" si="1272"/>
        <v>0.83290912293510388</v>
      </c>
      <c r="AH440">
        <f t="shared" si="1272"/>
        <v>2.9338568698359038</v>
      </c>
      <c r="AI440">
        <f t="shared" si="1272"/>
        <v>2.8332133440562162</v>
      </c>
      <c r="AJ440">
        <f t="shared" si="1272"/>
        <v>0.91629073187415511</v>
      </c>
      <c r="AK440">
        <f t="shared" si="1272"/>
        <v>3.5751506887855933</v>
      </c>
      <c r="AL440">
        <f t="shared" si="1272"/>
        <v>2.8332133440562162</v>
      </c>
      <c r="AM440">
        <f t="shared" si="1272"/>
        <v>0.47000362924573563</v>
      </c>
      <c r="AN440">
        <f t="shared" si="1272"/>
        <v>2.3832429960115</v>
      </c>
      <c r="AO440">
        <f t="shared" si="1272"/>
        <v>2.2396452932201716</v>
      </c>
      <c r="AP440">
        <f t="shared" si="1272"/>
        <v>1.6695918352538475</v>
      </c>
      <c r="AQ440">
        <f t="shared" si="1272"/>
        <v>1.7422190236679189</v>
      </c>
      <c r="AR440">
        <f t="shared" si="1272"/>
        <v>2.5336968139574321</v>
      </c>
      <c r="AS440">
        <f t="shared" si="1272"/>
        <v>1.6937790608678513</v>
      </c>
      <c r="AT440">
        <f t="shared" si="1272"/>
        <v>2.0281482472922852</v>
      </c>
      <c r="AU440">
        <f t="shared" si="1272"/>
        <v>1.6956156086751528</v>
      </c>
      <c r="AV440">
        <f t="shared" si="1272"/>
        <v>2.0451088625993306</v>
      </c>
      <c r="AW440">
        <f t="shared" si="1272"/>
        <v>2.4256872901280291</v>
      </c>
      <c r="AX440">
        <f t="shared" si="1272"/>
        <v>2.4256872901280291</v>
      </c>
      <c r="AY440">
        <f t="shared" si="1272"/>
        <v>2.3960754360813845</v>
      </c>
      <c r="AZ440">
        <f t="shared" si="1272"/>
        <v>2.5423890852013629</v>
      </c>
    </row>
    <row r="441" spans="3:90">
      <c r="C441">
        <f t="shared" ref="C441:AZ441" si="1273">LN(C247)</f>
        <v>4.7484043540739993</v>
      </c>
      <c r="D441">
        <f t="shared" si="1273"/>
        <v>0.83464674283364471</v>
      </c>
      <c r="E441">
        <f t="shared" si="1273"/>
        <v>7.6088706291912596</v>
      </c>
      <c r="F441" t="e">
        <f t="shared" si="1273"/>
        <v>#NUM!</v>
      </c>
      <c r="G441" t="e">
        <f t="shared" si="1273"/>
        <v>#NUM!</v>
      </c>
      <c r="H441" t="e">
        <f t="shared" si="1273"/>
        <v>#NUM!</v>
      </c>
      <c r="I441">
        <f t="shared" si="1273"/>
        <v>3.142858338444285</v>
      </c>
      <c r="J441">
        <f t="shared" si="1273"/>
        <v>3.1441522786722644</v>
      </c>
      <c r="K441">
        <f t="shared" si="1273"/>
        <v>3.044522437723423</v>
      </c>
      <c r="L441">
        <f t="shared" si="1273"/>
        <v>3.1941732122278288</v>
      </c>
      <c r="M441">
        <f t="shared" si="1273"/>
        <v>3.1311369105601941</v>
      </c>
      <c r="N441">
        <f t="shared" si="1273"/>
        <v>3.713572066704308</v>
      </c>
      <c r="O441">
        <f t="shared" si="1273"/>
        <v>3.2917544702807735</v>
      </c>
      <c r="P441">
        <f t="shared" si="1273"/>
        <v>3.1780538303479458</v>
      </c>
      <c r="Q441">
        <f t="shared" si="1273"/>
        <v>4.3820266346738812</v>
      </c>
      <c r="R441" t="e">
        <f t="shared" si="1273"/>
        <v>#NUM!</v>
      </c>
      <c r="S441">
        <f t="shared" si="1273"/>
        <v>3.2801590532850993</v>
      </c>
      <c r="T441">
        <f t="shared" si="1273"/>
        <v>3.1484533605716547</v>
      </c>
      <c r="U441">
        <f t="shared" si="1273"/>
        <v>3.3322045101752038</v>
      </c>
      <c r="V441">
        <f t="shared" si="1273"/>
        <v>3.6584202466292277</v>
      </c>
      <c r="W441" t="e">
        <f t="shared" si="1273"/>
        <v>#NUM!</v>
      </c>
      <c r="X441" t="e">
        <f t="shared" si="1273"/>
        <v>#NUM!</v>
      </c>
      <c r="Y441">
        <f t="shared" si="1273"/>
        <v>3.044522437723423</v>
      </c>
      <c r="Z441" t="e">
        <f t="shared" si="1273"/>
        <v>#NUM!</v>
      </c>
      <c r="AA441" t="e">
        <f t="shared" si="1273"/>
        <v>#NUM!</v>
      </c>
      <c r="AB441">
        <f t="shared" si="1273"/>
        <v>3.0633909220278057</v>
      </c>
      <c r="AC441" t="e">
        <f t="shared" si="1273"/>
        <v>#NUM!</v>
      </c>
      <c r="AD441" t="e">
        <f t="shared" si="1273"/>
        <v>#NUM!</v>
      </c>
      <c r="AE441">
        <f t="shared" si="1273"/>
        <v>2.9014215940827497</v>
      </c>
      <c r="AF441" t="e">
        <f t="shared" si="1273"/>
        <v>#NUM!</v>
      </c>
      <c r="AG441" t="e">
        <f t="shared" si="1273"/>
        <v>#NUM!</v>
      </c>
      <c r="AH441">
        <f t="shared" si="1273"/>
        <v>2.9957322735539909</v>
      </c>
      <c r="AI441" t="e">
        <f t="shared" si="1273"/>
        <v>#NUM!</v>
      </c>
      <c r="AJ441" t="e">
        <f t="shared" si="1273"/>
        <v>#NUM!</v>
      </c>
      <c r="AK441">
        <f t="shared" si="1273"/>
        <v>3.6216707044204863</v>
      </c>
      <c r="AL441" t="e">
        <f t="shared" si="1273"/>
        <v>#NUM!</v>
      </c>
      <c r="AM441" t="e">
        <f t="shared" si="1273"/>
        <v>#NUM!</v>
      </c>
      <c r="AN441">
        <f t="shared" si="1273"/>
        <v>2.2407096892759584</v>
      </c>
      <c r="AO441">
        <f t="shared" si="1273"/>
        <v>2.1126345090355998</v>
      </c>
      <c r="AP441">
        <f t="shared" si="1273"/>
        <v>1.7011051009599243</v>
      </c>
      <c r="AQ441">
        <f t="shared" si="1273"/>
        <v>1.7316555451583497</v>
      </c>
      <c r="AR441">
        <f t="shared" si="1273"/>
        <v>2.7180005319553784</v>
      </c>
      <c r="AS441">
        <f t="shared" si="1273"/>
        <v>1.724550719534605</v>
      </c>
      <c r="AT441">
        <f t="shared" si="1273"/>
        <v>2.0399207835175526</v>
      </c>
      <c r="AU441">
        <f t="shared" si="1273"/>
        <v>1.7263316639055997</v>
      </c>
      <c r="AV441">
        <f t="shared" si="1273"/>
        <v>2.0347056478384444</v>
      </c>
      <c r="AW441">
        <f t="shared" si="1273"/>
        <v>2.5014359517392109</v>
      </c>
      <c r="AX441">
        <f t="shared" si="1273"/>
        <v>2.5014359517392109</v>
      </c>
      <c r="AY441">
        <f t="shared" si="1273"/>
        <v>2.5336968139574321</v>
      </c>
      <c r="AZ441">
        <f t="shared" si="1273"/>
        <v>2.6354795082673745</v>
      </c>
    </row>
    <row r="443" spans="3:90">
      <c r="G443" s="128" t="s">
        <v>255</v>
      </c>
      <c r="H443" s="83" t="s">
        <v>217</v>
      </c>
      <c r="I443" s="113">
        <f>INDEX(LINEST(I420:I441, $C$420:$E$441, TRUE, TRUE), 1, 4)</f>
        <v>1033.3399603004762</v>
      </c>
    </row>
    <row r="444" spans="3:90">
      <c r="G444" s="83"/>
      <c r="H444" s="83" t="s">
        <v>218</v>
      </c>
      <c r="I444" s="113">
        <f>INDEX(LINEST(I420:I441, $C$420:$E$441, TRUE, TRUE), 1, 3)</f>
        <v>2.1559957219020895</v>
      </c>
    </row>
    <row r="445" spans="3:90">
      <c r="G445" s="83"/>
      <c r="H445" s="83" t="s">
        <v>219</v>
      </c>
      <c r="I445" s="113">
        <f>INDEX(LINEST(I420:I441, $C$420:$E$441, TRUE, TRUE), 1, 2)</f>
        <v>6.0729644783200427E-2</v>
      </c>
    </row>
    <row r="446" spans="3:90">
      <c r="G446" s="83"/>
      <c r="H446" s="83" t="s">
        <v>223</v>
      </c>
      <c r="I446" s="113">
        <f>INDEX(LINEST(I420:I441, $C$420:$E$441, TRUE, TRUE), 1, 1)</f>
        <v>-136.75539393400618</v>
      </c>
    </row>
    <row r="447" spans="3:90">
      <c r="G447" s="83"/>
      <c r="H447" s="83" t="s">
        <v>222</v>
      </c>
      <c r="I447" s="113">
        <f>INDEX(LINEST(I420:I441, $C$420:$E$441, TRUE, TRUE), 3,1)</f>
        <v>0.95350114681351883</v>
      </c>
    </row>
    <row r="448" spans="3:90">
      <c r="G448" s="83"/>
      <c r="H448" s="83" t="s">
        <v>256</v>
      </c>
      <c r="I448" s="129">
        <f>EXP((I443)+(I444*$C441) + (I445*$D441) + (I446*$E441))</f>
        <v>21.630130775973431</v>
      </c>
      <c r="CG448" s="113" t="e">
        <f>INDEX(LINEST(BJ448:CE448, $C$226:$E$247, TRUE, TRUE), 1, 4)</f>
        <v>#REF!</v>
      </c>
      <c r="CH448" s="113" t="e">
        <f>INDEX(LINEST(BJ448:CE448, $C$226:$E$247, TRUE, TRUE), 1, 3)</f>
        <v>#REF!</v>
      </c>
      <c r="CI448" s="113" t="e">
        <f>INDEX(LINEST(BJ448:CE448, $C$226:$E$247, TRUE, TRUE), 1, 2)</f>
        <v>#REF!</v>
      </c>
      <c r="CJ448" s="113" t="e">
        <f>INDEX(LINEST(BJ448:CE448, $C$226:$E$247, TRUE, TRUE), 1, 1)</f>
        <v>#REF!</v>
      </c>
      <c r="CK448" s="78" t="e">
        <f>INDEX(LINEST(BJ448:CE448, $C$226:$E$247, TRUE, TRUE), 3,1)</f>
        <v>#REF!</v>
      </c>
      <c r="CL448" s="129" t="e">
        <f>CG448+(CH448*$C$247) + (CI448*$D$247) + (CJ448*$E$247)</f>
        <v>#REF!</v>
      </c>
    </row>
    <row r="449" spans="7:90">
      <c r="G449" s="83"/>
      <c r="H449" s="83"/>
      <c r="I449" s="78"/>
      <c r="CG449" s="113" t="e">
        <f>INDEX(LINEST(BJ449:CE449, $C$226:$E$247, TRUE, TRUE), 1, 4)</f>
        <v>#REF!</v>
      </c>
      <c r="CH449" s="113" t="e">
        <f>INDEX(LINEST(BJ449:CE449, $C$226:$E$247, TRUE, TRUE), 1, 3)</f>
        <v>#REF!</v>
      </c>
      <c r="CI449" s="113" t="e">
        <f>INDEX(LINEST(BJ449:CE449, $C$226:$E$247, TRUE, TRUE), 1, 2)</f>
        <v>#REF!</v>
      </c>
      <c r="CJ449" s="113" t="e">
        <f>INDEX(LINEST(BJ449:CE449, $C$226:$E$247, TRUE, TRUE), 1, 1)</f>
        <v>#REF!</v>
      </c>
      <c r="CK449" s="78" t="e">
        <f>INDEX(LINEST(BJ449:CE449, $C$226:$E$247, TRUE, TRUE), 3,1)</f>
        <v>#REF!</v>
      </c>
      <c r="CL449" s="129" t="e">
        <f>CG449+(CH449*$C$247) + (CI449*$D$247) + (CJ449*$E$247)</f>
        <v>#REF!</v>
      </c>
    </row>
    <row r="450" spans="7:90">
      <c r="G450" s="128" t="s">
        <v>257</v>
      </c>
      <c r="H450" s="83" t="s">
        <v>217</v>
      </c>
      <c r="I450" s="113">
        <f>INDEX(LINEST(I430:I441, $C$236:$E$247, TRUE, TRUE), 1, 4)</f>
        <v>87.338458745655615</v>
      </c>
      <c r="CG450" s="113" t="e">
        <f>INDEX(LINEST(BJ450:CE450, $C$226:$E$247, TRUE, TRUE), 1, 4)</f>
        <v>#REF!</v>
      </c>
      <c r="CH450" s="113" t="e">
        <f>INDEX(LINEST(BJ450:CE450, $C$226:$E$247, TRUE, TRUE), 1, 3)</f>
        <v>#REF!</v>
      </c>
      <c r="CI450" s="113" t="e">
        <f>INDEX(LINEST(BJ450:CE450, $C$226:$E$247, TRUE, TRUE), 1, 2)</f>
        <v>#REF!</v>
      </c>
      <c r="CJ450" s="113" t="e">
        <f>INDEX(LINEST(BJ450:CE450, $C$226:$E$247, TRUE, TRUE), 1, 1)</f>
        <v>#REF!</v>
      </c>
      <c r="CK450" s="78" t="e">
        <f>INDEX(LINEST(BJ450:CE450, $C$226:$E$247, TRUE, TRUE), 3,1)</f>
        <v>#REF!</v>
      </c>
      <c r="CL450" s="129" t="e">
        <f>CG450+(CH450*$C$247) + (CI450*$D$247) + (CJ450*$E$247)</f>
        <v>#REF!</v>
      </c>
    </row>
    <row r="451" spans="7:90">
      <c r="G451" s="83"/>
      <c r="H451" s="83" t="s">
        <v>218</v>
      </c>
      <c r="I451" s="113">
        <f>INDEX(LINEST(I430:I441, $C$236:$E$247, TRUE, TRUE), 1, 3)</f>
        <v>1.9543813353746192E-2</v>
      </c>
      <c r="CG451" s="113" t="e">
        <f>INDEX(LINEST(BJ451:CE451, $C$226:$E$247, TRUE, TRUE), 1, 4)</f>
        <v>#REF!</v>
      </c>
      <c r="CH451" s="113" t="e">
        <f>INDEX(LINEST(BJ451:CE451, $C$226:$E$247, TRUE, TRUE), 1, 3)</f>
        <v>#REF!</v>
      </c>
      <c r="CI451" s="113" t="e">
        <f>INDEX(LINEST(BJ451:CE451, $C$226:$E$247, TRUE, TRUE), 1, 2)</f>
        <v>#REF!</v>
      </c>
      <c r="CJ451" s="113" t="e">
        <f>INDEX(LINEST(BJ451:CE451, $C$226:$E$247, TRUE, TRUE), 1, 1)</f>
        <v>#REF!</v>
      </c>
      <c r="CK451" s="78" t="e">
        <f>INDEX(LINEST(BJ451:CE451, $C$226:$E$247, TRUE, TRUE), 3,1)</f>
        <v>#REF!</v>
      </c>
      <c r="CL451" s="129" t="e">
        <f>CG451+(CH451*$C$247) + (CI451*$D$247) + (CJ451*$E$247)</f>
        <v>#REF!</v>
      </c>
    </row>
    <row r="452" spans="7:90">
      <c r="G452" s="83"/>
      <c r="H452" s="83" t="s">
        <v>219</v>
      </c>
      <c r="I452" s="113">
        <f>INDEX(LINEST(I430:I441, $C$236:$E$247, TRUE, TRUE), 1, 2)</f>
        <v>6.104735311757295E-2</v>
      </c>
      <c r="CG452" s="113" t="e">
        <f>INDEX(LINEST(BJ452:CE452, $C$226:$E$247, TRUE, TRUE), 1, 4)</f>
        <v>#REF!</v>
      </c>
      <c r="CH452" s="113" t="e">
        <f>INDEX(LINEST(BJ452:CE452, $C$226:$E$247, TRUE, TRUE), 1, 3)</f>
        <v>#REF!</v>
      </c>
      <c r="CI452" s="113" t="e">
        <f>INDEX(LINEST(BJ452:CE452, $C$226:$E$247, TRUE, TRUE), 1, 2)</f>
        <v>#REF!</v>
      </c>
      <c r="CJ452" s="113" t="e">
        <f>INDEX(LINEST(BJ452:CE452, $C$226:$E$247, TRUE, TRUE), 1, 1)</f>
        <v>#REF!</v>
      </c>
      <c r="CK452" s="78" t="e">
        <f>INDEX(LINEST(BJ452:CE452, $C$226:$E$247, TRUE, TRUE), 3,1)</f>
        <v>#REF!</v>
      </c>
      <c r="CL452" s="129" t="e">
        <f>CG452+(CH452*$C$247) + (CI452*$D$247) + (CJ452*$E$247)</f>
        <v>#REF!</v>
      </c>
    </row>
    <row r="453" spans="7:90">
      <c r="G453" s="83"/>
      <c r="H453" s="83" t="s">
        <v>223</v>
      </c>
      <c r="I453" s="113">
        <f>INDEX(LINEST(I430:I441, $C$236:$E$247, TRUE, TRUE), 1, 1)</f>
        <v>-4.2951745765098179E-2</v>
      </c>
      <c r="CG453" s="113"/>
      <c r="CH453" s="113"/>
      <c r="CI453" s="113"/>
      <c r="CJ453" s="113"/>
      <c r="CK453" s="78"/>
      <c r="CL453" s="129"/>
    </row>
    <row r="454" spans="7:90">
      <c r="G454" s="83"/>
      <c r="H454" s="83" t="s">
        <v>222</v>
      </c>
      <c r="I454" s="78">
        <f>INDEX(LINEST(I430:I441, $C$236:$E$247, TRUE, TRUE), 3,1)</f>
        <v>0.96771054875402363</v>
      </c>
      <c r="CG454" s="113"/>
      <c r="CH454" s="113"/>
      <c r="CI454" s="113"/>
      <c r="CJ454" s="113"/>
      <c r="CK454" s="78"/>
      <c r="CL454" s="129"/>
    </row>
    <row r="455" spans="7:90">
      <c r="G455" s="83"/>
      <c r="H455" s="83" t="s">
        <v>256</v>
      </c>
      <c r="I455" s="129">
        <f>I450+(I451*$C$247) + (I452*$D$247) + (I453*$E$247)</f>
        <v>3.1437484458228795</v>
      </c>
      <c r="CG455" s="113"/>
      <c r="CH455" s="113"/>
      <c r="CI455" s="113"/>
      <c r="CJ455" s="113"/>
      <c r="CK455" s="78"/>
      <c r="CL455" s="129"/>
    </row>
    <row r="456" spans="7:90">
      <c r="G456" s="83"/>
      <c r="H456" s="83"/>
      <c r="I456" s="78"/>
      <c r="CG456" s="113" t="e">
        <f>INDEX(LINEST(BJ456:CE456, $C$226:$E$247, TRUE, TRUE), 1, 4)</f>
        <v>#REF!</v>
      </c>
      <c r="CH456" s="113" t="e">
        <f>INDEX(LINEST(BJ456:CE456, $C$226:$E$247, TRUE, TRUE), 1, 3)</f>
        <v>#REF!</v>
      </c>
      <c r="CI456" s="113" t="e">
        <f>INDEX(LINEST(BJ456:CE456, $C$226:$E$247, TRUE, TRUE), 1, 2)</f>
        <v>#REF!</v>
      </c>
      <c r="CJ456" s="113" t="e">
        <f>INDEX(LINEST(BJ456:CE456, $C$226:$E$247, TRUE, TRUE), 1, 1)</f>
        <v>#REF!</v>
      </c>
      <c r="CK456" s="78" t="e">
        <f>INDEX(LINEST(BJ456:CE456, $C$226:$E$247, TRUE, TRUE), 3,1)</f>
        <v>#REF!</v>
      </c>
      <c r="CL456" s="129" t="e">
        <f>CG456+(CH456*$C$247) + (CI456*$D$247) + (CJ456*$E$247)</f>
        <v>#REF!</v>
      </c>
    </row>
    <row r="457" spans="7:90">
      <c r="G457" s="83" t="s">
        <v>258</v>
      </c>
      <c r="H457" s="83"/>
      <c r="I457" s="125">
        <f>IF(ABS(I448-I247)&lt;0.1, "", I448-I247)</f>
        <v>-1.539869224026571</v>
      </c>
      <c r="CG457" s="113" t="e">
        <f>INDEX(LINEST(BJ457:CE457, $C$226:$E$247, TRUE, TRUE), 1, 4)</f>
        <v>#REF!</v>
      </c>
      <c r="CH457" s="113" t="e">
        <f>INDEX(LINEST(BJ457:CE457, $C$226:$E$247, TRUE, TRUE), 1, 3)</f>
        <v>#REF!</v>
      </c>
      <c r="CI457" s="113" t="e">
        <f>INDEX(LINEST(BJ457:CE457, $C$226:$E$247, TRUE, TRUE), 1, 2)</f>
        <v>#REF!</v>
      </c>
      <c r="CJ457" s="113" t="e">
        <f>INDEX(LINEST(BJ457:CE457, $C$226:$E$247, TRUE, TRUE), 1, 1)</f>
        <v>#REF!</v>
      </c>
      <c r="CK457" s="78" t="e">
        <f>INDEX(LINEST(BJ457:CE457, $C$226:$E$247, TRUE, TRUE), 3,1)</f>
        <v>#REF!</v>
      </c>
      <c r="CL457" s="129" t="e">
        <f>CG457+(CH457*$C$247) + (CI457*$D$247) + (CJ457*$E$247)</f>
        <v>#REF!</v>
      </c>
    </row>
    <row r="458" spans="7:90">
      <c r="G458" s="83">
        <v>2000</v>
      </c>
      <c r="H458" s="83"/>
      <c r="I458" s="125" t="str">
        <f>IF(ABS(I455-I441)&lt;0.1, "", I455-I441)</f>
        <v/>
      </c>
      <c r="CG458" s="113" t="e">
        <f>INDEX(LINEST(BJ458:CE458, $C$226:$E$247, TRUE, TRUE), 1, 4)</f>
        <v>#REF!</v>
      </c>
      <c r="CH458" s="113" t="e">
        <f>INDEX(LINEST(BJ458:CE458, $C$226:$E$247, TRUE, TRUE), 1, 3)</f>
        <v>#REF!</v>
      </c>
      <c r="CI458" s="113" t="e">
        <f>INDEX(LINEST(BJ458:CE458, $C$226:$E$247, TRUE, TRUE), 1, 2)</f>
        <v>#REF!</v>
      </c>
      <c r="CJ458" s="113" t="e">
        <f>INDEX(LINEST(BJ458:CE458, $C$226:$E$247, TRUE, TRUE), 1, 1)</f>
        <v>#REF!</v>
      </c>
      <c r="CK458" s="78" t="e">
        <f>INDEX(LINEST(BJ458:CE458, $C$226:$E$247, TRUE, TRUE), 3,1)</f>
        <v>#REF!</v>
      </c>
      <c r="CL458" s="129" t="e">
        <f>CG458+(CH458*$C$247) + (CI458*$D$247) + (CJ458*$E$247)</f>
        <v>#REF!</v>
      </c>
    </row>
  </sheetData>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election activeCell="H23" sqref="H23"/>
    </sheetView>
  </sheetViews>
  <sheetFormatPr defaultColWidth="11" defaultRowHeight="15.75"/>
  <cols>
    <col min="3" max="3" width="21.125" customWidth="1"/>
  </cols>
  <sheetData>
    <row r="1" spans="1:23">
      <c r="A1" t="s">
        <v>422</v>
      </c>
      <c r="B1" t="s">
        <v>259</v>
      </c>
      <c r="C1" t="s">
        <v>421</v>
      </c>
      <c r="D1" t="s">
        <v>405</v>
      </c>
      <c r="E1" t="s">
        <v>406</v>
      </c>
      <c r="F1" t="s">
        <v>407</v>
      </c>
      <c r="G1" t="s">
        <v>408</v>
      </c>
      <c r="H1" t="s">
        <v>424</v>
      </c>
      <c r="I1" t="s">
        <v>409</v>
      </c>
      <c r="J1" t="s">
        <v>410</v>
      </c>
      <c r="K1" t="s">
        <v>411</v>
      </c>
      <c r="L1" t="s">
        <v>412</v>
      </c>
      <c r="M1" t="s">
        <v>425</v>
      </c>
      <c r="N1" t="s">
        <v>413</v>
      </c>
      <c r="O1" t="s">
        <v>414</v>
      </c>
      <c r="P1" t="s">
        <v>415</v>
      </c>
      <c r="Q1" t="s">
        <v>416</v>
      </c>
      <c r="R1" t="s">
        <v>426</v>
      </c>
      <c r="S1" t="s">
        <v>417</v>
      </c>
      <c r="T1" t="s">
        <v>418</v>
      </c>
      <c r="U1" t="s">
        <v>419</v>
      </c>
      <c r="V1" t="s">
        <v>420</v>
      </c>
      <c r="W1" t="s">
        <v>427</v>
      </c>
    </row>
    <row r="2" spans="1:23">
      <c r="A2">
        <v>40</v>
      </c>
      <c r="B2" t="s">
        <v>1</v>
      </c>
      <c r="C2" t="s">
        <v>2</v>
      </c>
      <c r="D2">
        <v>70.172262415599391</v>
      </c>
      <c r="E2">
        <v>0.11260676634481311</v>
      </c>
      <c r="F2">
        <v>-2.9810476621958383E-2</v>
      </c>
      <c r="G2">
        <v>-3.5263713869488574E-2</v>
      </c>
      <c r="I2">
        <v>328.70090633736498</v>
      </c>
      <c r="J2">
        <v>0.17302994760407012</v>
      </c>
      <c r="K2">
        <v>-0.60496435749396782</v>
      </c>
      <c r="L2">
        <v>-0.16617052852445055</v>
      </c>
      <c r="N2">
        <v>726.02998172815364</v>
      </c>
      <c r="O2">
        <v>0.17622528580312852</v>
      </c>
      <c r="P2">
        <v>0.52193019434508958</v>
      </c>
      <c r="Q2">
        <v>-0.36528757517993543</v>
      </c>
      <c r="S2">
        <v>-399.89274412190525</v>
      </c>
      <c r="T2">
        <v>3.8248651729176159E-2</v>
      </c>
      <c r="U2">
        <v>0.30033636346392339</v>
      </c>
      <c r="V2">
        <v>0.20187469780596914</v>
      </c>
    </row>
    <row r="3" spans="1:23">
      <c r="A3">
        <v>42</v>
      </c>
      <c r="B3" t="s">
        <v>1</v>
      </c>
      <c r="C3" t="s">
        <v>3</v>
      </c>
      <c r="D3">
        <v>-121.48186351606365</v>
      </c>
      <c r="E3">
        <v>8.4290522424221248E-2</v>
      </c>
      <c r="F3">
        <v>-5.2974965301935892E-2</v>
      </c>
      <c r="G3">
        <v>6.1572526511154031E-2</v>
      </c>
      <c r="I3">
        <v>-358.27024534573707</v>
      </c>
      <c r="J3">
        <v>6.4024363893953218E-2</v>
      </c>
      <c r="K3">
        <v>-0.20340301982445252</v>
      </c>
      <c r="L3">
        <v>0.18030968119975346</v>
      </c>
      <c r="N3">
        <v>131.36693764793318</v>
      </c>
      <c r="O3">
        <v>0.12240390165631165</v>
      </c>
      <c r="P3">
        <v>6.2340208428060942E-2</v>
      </c>
      <c r="Q3">
        <v>-6.6097429363867255E-2</v>
      </c>
      <c r="S3">
        <v>305.04181027735945</v>
      </c>
      <c r="T3">
        <v>0.12413825781617059</v>
      </c>
      <c r="U3">
        <v>-0.47843594660787042</v>
      </c>
      <c r="V3">
        <v>-0.15171001341593623</v>
      </c>
    </row>
    <row r="4" spans="1:23">
      <c r="A4">
        <v>39</v>
      </c>
      <c r="B4" t="s">
        <v>1</v>
      </c>
      <c r="C4" t="s">
        <v>4</v>
      </c>
      <c r="D4">
        <v>-56.767655605495982</v>
      </c>
      <c r="E4">
        <v>9.6681815795532935E-2</v>
      </c>
      <c r="F4">
        <v>0.13470492230024197</v>
      </c>
      <c r="G4">
        <v>2.9143957180052141E-2</v>
      </c>
      <c r="I4">
        <v>-271.02583667845698</v>
      </c>
      <c r="J4">
        <v>7.5753927492577589E-2</v>
      </c>
      <c r="K4">
        <v>-0.14001467378069551</v>
      </c>
      <c r="L4">
        <v>0.13640845927824283</v>
      </c>
      <c r="N4">
        <v>34.662129061356026</v>
      </c>
      <c r="O4">
        <v>0.17690847881733865</v>
      </c>
      <c r="P4">
        <v>-0.80117659138850739</v>
      </c>
      <c r="Q4">
        <v>-1.8392028270225805E-2</v>
      </c>
      <c r="S4">
        <v>442.28602121044071</v>
      </c>
      <c r="T4">
        <v>0.12596510747672898</v>
      </c>
      <c r="U4">
        <v>0.84333014919518634</v>
      </c>
      <c r="V4">
        <v>-0.22106209775939922</v>
      </c>
    </row>
    <row r="5" spans="1:23">
      <c r="A5">
        <v>45</v>
      </c>
      <c r="B5" t="s">
        <v>1</v>
      </c>
      <c r="C5" t="s">
        <v>391</v>
      </c>
      <c r="D5">
        <v>1195.1203534163906</v>
      </c>
      <c r="E5">
        <v>0.20397892329079229</v>
      </c>
      <c r="F5">
        <v>1.6093198203319319</v>
      </c>
      <c r="G5">
        <v>-0.59961128915133377</v>
      </c>
      <c r="I5">
        <v>-443.7012803158533</v>
      </c>
      <c r="J5">
        <v>1.148582636251097E-2</v>
      </c>
      <c r="K5">
        <v>1.0042972654726812</v>
      </c>
      <c r="L5">
        <v>0.22491902849127218</v>
      </c>
      <c r="N5">
        <v>-443.97081994581055</v>
      </c>
      <c r="O5">
        <v>-4.719403410937976E-3</v>
      </c>
      <c r="P5">
        <v>0.55252640838321243</v>
      </c>
      <c r="Q5">
        <v>0.22642166912986916</v>
      </c>
      <c r="S5">
        <v>1367.2004430674492</v>
      </c>
      <c r="T5">
        <v>0.20883123370499432</v>
      </c>
      <c r="U5">
        <v>1.995502176527973</v>
      </c>
      <c r="V5">
        <v>-0.68543382414767251</v>
      </c>
    </row>
    <row r="6" spans="1:23">
      <c r="A6">
        <v>46</v>
      </c>
      <c r="B6" t="s">
        <v>1</v>
      </c>
      <c r="C6" t="s">
        <v>225</v>
      </c>
      <c r="D6">
        <v>17.07</v>
      </c>
      <c r="E6">
        <v>0</v>
      </c>
      <c r="F6">
        <v>0</v>
      </c>
      <c r="G6">
        <v>0</v>
      </c>
      <c r="I6">
        <v>17.399999999999999</v>
      </c>
      <c r="J6">
        <v>0</v>
      </c>
      <c r="K6">
        <v>0</v>
      </c>
      <c r="L6">
        <v>0</v>
      </c>
      <c r="N6">
        <v>18.100000000000001</v>
      </c>
      <c r="O6">
        <v>0</v>
      </c>
      <c r="P6">
        <v>0</v>
      </c>
      <c r="Q6">
        <v>0</v>
      </c>
      <c r="S6">
        <v>16.2</v>
      </c>
      <c r="T6">
        <v>0</v>
      </c>
      <c r="U6">
        <v>0</v>
      </c>
      <c r="V6">
        <v>0</v>
      </c>
    </row>
    <row r="7" spans="1:23">
      <c r="A7">
        <v>47</v>
      </c>
      <c r="B7" t="s">
        <v>1</v>
      </c>
      <c r="C7" t="s">
        <v>226</v>
      </c>
      <c r="D7">
        <v>13.33</v>
      </c>
      <c r="E7">
        <v>0</v>
      </c>
      <c r="F7">
        <v>0</v>
      </c>
      <c r="G7">
        <v>0</v>
      </c>
      <c r="I7">
        <v>14.3</v>
      </c>
      <c r="J7">
        <v>0</v>
      </c>
      <c r="K7">
        <v>0</v>
      </c>
      <c r="L7">
        <v>0</v>
      </c>
      <c r="N7">
        <v>11.9</v>
      </c>
      <c r="O7">
        <v>0</v>
      </c>
      <c r="P7">
        <v>0</v>
      </c>
      <c r="Q7">
        <v>0</v>
      </c>
      <c r="S7">
        <v>15</v>
      </c>
      <c r="T7">
        <v>0</v>
      </c>
      <c r="U7">
        <v>0</v>
      </c>
      <c r="V7">
        <v>0</v>
      </c>
    </row>
    <row r="8" spans="1:23">
      <c r="A8">
        <v>48</v>
      </c>
      <c r="B8" t="s">
        <v>1</v>
      </c>
      <c r="C8" t="s">
        <v>227</v>
      </c>
      <c r="D8">
        <v>18.239999999999998</v>
      </c>
      <c r="E8">
        <v>0</v>
      </c>
      <c r="F8">
        <v>0</v>
      </c>
      <c r="G8">
        <v>0</v>
      </c>
      <c r="I8">
        <v>16.05</v>
      </c>
      <c r="J8">
        <v>0</v>
      </c>
      <c r="K8">
        <v>0</v>
      </c>
      <c r="L8">
        <v>0</v>
      </c>
      <c r="N8">
        <v>18.239999999999998</v>
      </c>
      <c r="O8">
        <v>0</v>
      </c>
      <c r="P8">
        <v>0</v>
      </c>
      <c r="Q8">
        <v>0</v>
      </c>
      <c r="S8">
        <v>20</v>
      </c>
      <c r="T8">
        <v>0</v>
      </c>
      <c r="U8">
        <v>0</v>
      </c>
      <c r="V8">
        <v>0</v>
      </c>
    </row>
    <row r="9" spans="1:23">
      <c r="A9">
        <v>49</v>
      </c>
      <c r="B9" t="s">
        <v>1</v>
      </c>
      <c r="C9" t="s">
        <v>392</v>
      </c>
      <c r="D9">
        <v>130.16949493274564</v>
      </c>
      <c r="E9">
        <v>8.1179692982448537E-2</v>
      </c>
      <c r="F9">
        <v>0.21523349286174082</v>
      </c>
      <c r="G9">
        <v>-6.520406903106403E-2</v>
      </c>
      <c r="I9">
        <v>-443.36177953530449</v>
      </c>
      <c r="J9">
        <v>-6.0167452046089786E-4</v>
      </c>
      <c r="K9">
        <v>8.0169168395420765E-2</v>
      </c>
      <c r="L9">
        <v>0.2241391336567253</v>
      </c>
      <c r="N9">
        <v>-165.0675817889186</v>
      </c>
      <c r="O9">
        <v>5.1333164663480521E-2</v>
      </c>
      <c r="P9">
        <v>-0.23327331752748059</v>
      </c>
      <c r="Q9">
        <v>8.3351353432680991E-2</v>
      </c>
      <c r="S9">
        <v>-636.40919172122267</v>
      </c>
      <c r="T9">
        <v>-3.5881088607433359E-2</v>
      </c>
      <c r="U9">
        <v>0.66519895269067975</v>
      </c>
      <c r="V9">
        <v>0.32107610030221845</v>
      </c>
    </row>
    <row r="10" spans="1:23">
      <c r="A10">
        <v>43</v>
      </c>
      <c r="B10" t="s">
        <v>1</v>
      </c>
      <c r="C10" t="s">
        <v>5</v>
      </c>
      <c r="D10">
        <v>1186.9605252905278</v>
      </c>
      <c r="E10">
        <v>0.22232567785166107</v>
      </c>
      <c r="F10">
        <v>-1.0799866084276438E-3</v>
      </c>
      <c r="G10">
        <v>-0.59725785201532244</v>
      </c>
      <c r="I10">
        <v>368.32145429864909</v>
      </c>
      <c r="J10">
        <v>0.11542002829109957</v>
      </c>
      <c r="K10">
        <v>-0.46268845104056661</v>
      </c>
      <c r="L10">
        <v>-0.18473373195195658</v>
      </c>
      <c r="N10">
        <v>354.5137242827746</v>
      </c>
      <c r="O10">
        <v>0.10785675794000178</v>
      </c>
      <c r="P10">
        <v>3.3833071013036564E-2</v>
      </c>
      <c r="Q10">
        <v>-0.17801847350829852</v>
      </c>
      <c r="S10">
        <v>-862.84941133651864</v>
      </c>
      <c r="T10">
        <v>-7.3637372676399387E-2</v>
      </c>
      <c r="U10">
        <v>0.58370457139099763</v>
      </c>
      <c r="V10">
        <v>0.43582277687299104</v>
      </c>
    </row>
    <row r="11" spans="1:23">
      <c r="A11">
        <v>41</v>
      </c>
      <c r="B11" t="s">
        <v>1</v>
      </c>
      <c r="C11" t="s">
        <v>6</v>
      </c>
      <c r="D11">
        <v>33.518650166677382</v>
      </c>
      <c r="E11">
        <v>0.10598566439132538</v>
      </c>
      <c r="F11">
        <v>-6.8395195591182498E-2</v>
      </c>
      <c r="G11">
        <v>-1.6902076177425961E-2</v>
      </c>
      <c r="I11">
        <v>-911.42945122462754</v>
      </c>
      <c r="J11">
        <v>3.1651557874207638E-3</v>
      </c>
      <c r="K11">
        <v>-0.83146931625900378</v>
      </c>
      <c r="L11">
        <v>0.45875879665423658</v>
      </c>
      <c r="N11">
        <v>466.11445802333589</v>
      </c>
      <c r="O11">
        <v>0.13360723431715346</v>
      </c>
      <c r="P11">
        <v>0.32909422513457065</v>
      </c>
      <c r="Q11">
        <v>-0.23421164417438786</v>
      </c>
      <c r="S11">
        <v>62.988464048840314</v>
      </c>
      <c r="T11">
        <v>0.1049697497184584</v>
      </c>
      <c r="U11">
        <v>0.21657532340893759</v>
      </c>
      <c r="V11">
        <v>-3.1603810253898697E-2</v>
      </c>
    </row>
    <row r="12" spans="1:23">
      <c r="A12">
        <v>44</v>
      </c>
      <c r="B12" t="s">
        <v>1</v>
      </c>
      <c r="C12" t="s">
        <v>7</v>
      </c>
      <c r="D12">
        <v>126.32785532908665</v>
      </c>
      <c r="E12">
        <v>0.11643585641395976</v>
      </c>
      <c r="F12">
        <v>-0.28239953055420297</v>
      </c>
      <c r="G12">
        <v>-6.372673751155214E-2</v>
      </c>
      <c r="I12">
        <v>-156.26479672294388</v>
      </c>
      <c r="J12">
        <v>8.4280387396369297E-2</v>
      </c>
      <c r="K12">
        <v>-0.31318710852096215</v>
      </c>
      <c r="L12">
        <v>7.8293272619244056E-2</v>
      </c>
      <c r="N12">
        <v>366.59091323247083</v>
      </c>
      <c r="O12">
        <v>0.16085994104741227</v>
      </c>
      <c r="P12">
        <v>-0.60944877456960889</v>
      </c>
      <c r="Q12">
        <v>-0.18447632392827001</v>
      </c>
      <c r="S12">
        <v>276.79254410551675</v>
      </c>
      <c r="T12">
        <v>0.15289566426885171</v>
      </c>
      <c r="U12">
        <v>-1.0610138970874301</v>
      </c>
      <c r="V12">
        <v>-0.13959048637713997</v>
      </c>
    </row>
    <row r="13" spans="1:23">
      <c r="A13">
        <v>4</v>
      </c>
      <c r="B13" t="s">
        <v>8</v>
      </c>
      <c r="C13" t="s">
        <v>9</v>
      </c>
      <c r="D13">
        <v>882.68458622480443</v>
      </c>
      <c r="E13">
        <v>0.16393043371686325</v>
      </c>
      <c r="F13">
        <v>0.32050868772971924</v>
      </c>
      <c r="G13">
        <v>-0.44290819939382386</v>
      </c>
      <c r="I13">
        <v>-1477.4791053061049</v>
      </c>
      <c r="J13">
        <v>-7.9464167119995335E-2</v>
      </c>
      <c r="K13">
        <v>-0.41196145241141841</v>
      </c>
      <c r="L13">
        <v>0.74430981106814398</v>
      </c>
      <c r="N13">
        <v>860.03987346164581</v>
      </c>
      <c r="O13">
        <v>0.16456943714102562</v>
      </c>
      <c r="P13">
        <v>0.24453576488376005</v>
      </c>
      <c r="Q13">
        <v>-0.43174631218240139</v>
      </c>
      <c r="S13">
        <v>-475.6850877839924</v>
      </c>
      <c r="T13">
        <v>-8.0457896989443112E-2</v>
      </c>
      <c r="U13">
        <v>2.7346998474789168</v>
      </c>
      <c r="V13">
        <v>0.24121989708994071</v>
      </c>
    </row>
    <row r="14" spans="1:23">
      <c r="A14">
        <v>1</v>
      </c>
      <c r="B14" t="s">
        <v>8</v>
      </c>
      <c r="C14" t="s">
        <v>10</v>
      </c>
      <c r="D14">
        <v>-16.83428333035647</v>
      </c>
      <c r="E14">
        <v>2.9073971336868051E-2</v>
      </c>
      <c r="F14">
        <v>0.15658953531906522</v>
      </c>
      <c r="G14">
        <v>9.1950953478118665E-3</v>
      </c>
      <c r="I14">
        <v>-73.469465868655178</v>
      </c>
      <c r="J14">
        <v>1.4433106527383081E-2</v>
      </c>
      <c r="K14">
        <v>0.23997060350495936</v>
      </c>
      <c r="L14">
        <v>3.7879702785092229E-2</v>
      </c>
      <c r="N14">
        <v>-46.712971703542571</v>
      </c>
      <c r="O14">
        <v>2.3104382049560435E-2</v>
      </c>
      <c r="P14">
        <v>0.19017541349971953</v>
      </c>
      <c r="Q14">
        <v>2.4235722343477647E-2</v>
      </c>
      <c r="S14">
        <v>-32.86730231782736</v>
      </c>
      <c r="T14">
        <v>3.1913817572362085E-2</v>
      </c>
      <c r="U14">
        <v>0.13288812247391152</v>
      </c>
      <c r="V14">
        <v>1.7196297513778387E-2</v>
      </c>
    </row>
    <row r="15" spans="1:23">
      <c r="A15">
        <v>2</v>
      </c>
      <c r="B15" t="s">
        <v>8</v>
      </c>
      <c r="C15" t="s">
        <v>11</v>
      </c>
      <c r="D15">
        <v>-16.241588941524235</v>
      </c>
      <c r="E15">
        <v>3.111782193774815E-2</v>
      </c>
      <c r="F15">
        <v>0.18320708899286015</v>
      </c>
      <c r="G15">
        <v>8.8645454585837714E-3</v>
      </c>
      <c r="I15">
        <v>82.141354988051546</v>
      </c>
      <c r="J15">
        <v>4.4137688106323021E-2</v>
      </c>
      <c r="K15">
        <v>0.28482916781325651</v>
      </c>
      <c r="L15">
        <v>-4.0735987821152571E-2</v>
      </c>
      <c r="N15">
        <v>-115.12280951100574</v>
      </c>
      <c r="O15">
        <v>1.7178356177756534E-2</v>
      </c>
      <c r="P15">
        <v>0.19154656016608795</v>
      </c>
      <c r="Q15">
        <v>5.8570992151050723E-2</v>
      </c>
      <c r="S15">
        <v>-23.067250646723689</v>
      </c>
      <c r="T15">
        <v>2.8741177015360855E-2</v>
      </c>
      <c r="U15">
        <v>0.20385220476660487</v>
      </c>
      <c r="V15">
        <v>1.2470580713748878E-2</v>
      </c>
    </row>
    <row r="16" spans="1:23">
      <c r="A16">
        <v>3</v>
      </c>
      <c r="B16" t="s">
        <v>8</v>
      </c>
      <c r="C16" t="s">
        <v>12</v>
      </c>
      <c r="D16">
        <v>245.43734972541478</v>
      </c>
      <c r="E16">
        <v>0.20034745340727853</v>
      </c>
      <c r="F16">
        <v>-0.3853263048055322</v>
      </c>
      <c r="G16">
        <v>-0.12542722636427933</v>
      </c>
      <c r="I16">
        <v>-739.77143710150233</v>
      </c>
      <c r="J16">
        <v>6.3279331309509107E-2</v>
      </c>
      <c r="K16">
        <v>-0.17902103363929867</v>
      </c>
      <c r="L16">
        <v>0.37046223433383774</v>
      </c>
      <c r="N16">
        <v>1372.5439897695144</v>
      </c>
      <c r="O16">
        <v>0.35805615895643433</v>
      </c>
      <c r="P16">
        <v>-0.75155942253567953</v>
      </c>
      <c r="Q16">
        <v>-0.69331940736067998</v>
      </c>
      <c r="S16">
        <v>-514.48767576200271</v>
      </c>
      <c r="T16">
        <v>8.930438763735872E-2</v>
      </c>
      <c r="U16">
        <v>-4.7670480989566048E-2</v>
      </c>
      <c r="V16">
        <v>0.25753761393796265</v>
      </c>
    </row>
    <row r="17" spans="1:22">
      <c r="A17">
        <v>37</v>
      </c>
      <c r="B17" t="s">
        <v>8</v>
      </c>
      <c r="C17" t="s">
        <v>13</v>
      </c>
      <c r="D17">
        <v>-70.626698330865807</v>
      </c>
      <c r="E17">
        <v>2.1629850644734369E-2</v>
      </c>
      <c r="F17">
        <v>0.13918879915898716</v>
      </c>
      <c r="G17">
        <v>3.6417620877558239E-2</v>
      </c>
      <c r="I17">
        <v>-47.987525355117839</v>
      </c>
      <c r="J17">
        <v>2.6049684028061421E-2</v>
      </c>
      <c r="K17">
        <v>2.9091365695400464E-2</v>
      </c>
      <c r="L17">
        <v>2.499825452251447E-2</v>
      </c>
      <c r="N17">
        <v>-55.049604548808624</v>
      </c>
      <c r="O17">
        <v>2.4361745740990457E-2</v>
      </c>
      <c r="P17">
        <v>0.13586268298839474</v>
      </c>
      <c r="Q17">
        <v>2.8445910419625242E-2</v>
      </c>
      <c r="S17">
        <v>-86.640424579963494</v>
      </c>
      <c r="T17">
        <v>1.95886160398306E-2</v>
      </c>
      <c r="U17">
        <v>0.20120634955624467</v>
      </c>
      <c r="V17">
        <v>4.4591760227227571E-2</v>
      </c>
    </row>
    <row r="18" spans="1:22">
      <c r="A18">
        <v>35</v>
      </c>
      <c r="B18" t="s">
        <v>8</v>
      </c>
      <c r="C18" t="s">
        <v>14</v>
      </c>
      <c r="D18">
        <v>806.52191067332342</v>
      </c>
      <c r="E18">
        <v>0.1688857421318492</v>
      </c>
      <c r="F18">
        <v>-3.6203904295995022E-2</v>
      </c>
      <c r="G18">
        <v>-0.40581170457035209</v>
      </c>
      <c r="I18">
        <v>600.84486232482618</v>
      </c>
      <c r="J18">
        <v>0.13593956662823348</v>
      </c>
      <c r="K18">
        <v>-1.7413789579248506E-2</v>
      </c>
      <c r="L18">
        <v>-0.30216477381818957</v>
      </c>
      <c r="N18">
        <v>214.81671056433706</v>
      </c>
      <c r="O18">
        <v>9.3193847025352577E-2</v>
      </c>
      <c r="P18">
        <v>-0.19995921419406909</v>
      </c>
      <c r="Q18">
        <v>-0.10786446363715146</v>
      </c>
      <c r="S18">
        <v>2180.7935832662201</v>
      </c>
      <c r="T18">
        <v>0.35646638314175155</v>
      </c>
      <c r="U18">
        <v>-4.4309486086344448E-2</v>
      </c>
      <c r="V18">
        <v>-1.0976978867615372</v>
      </c>
    </row>
    <row r="19" spans="1:22">
      <c r="A19">
        <v>38</v>
      </c>
      <c r="B19" t="s">
        <v>8</v>
      </c>
      <c r="C19" t="s">
        <v>15</v>
      </c>
      <c r="D19">
        <v>-80.576510978137733</v>
      </c>
      <c r="E19">
        <v>1.8861735460090276E-2</v>
      </c>
      <c r="F19">
        <v>0.14939382169259685</v>
      </c>
      <c r="G19">
        <v>4.1492577831056816E-2</v>
      </c>
      <c r="I19">
        <v>-154.28464008978938</v>
      </c>
      <c r="J19">
        <v>1.0506910926487178E-2</v>
      </c>
      <c r="K19">
        <v>4.125544685866217E-2</v>
      </c>
      <c r="L19">
        <v>7.8587881654577932E-2</v>
      </c>
      <c r="N19">
        <v>-55.747146835732146</v>
      </c>
      <c r="O19">
        <v>2.414568793190278E-2</v>
      </c>
      <c r="P19">
        <v>0.11156087779365764</v>
      </c>
      <c r="Q19">
        <v>2.8852941499440028E-2</v>
      </c>
      <c r="S19">
        <v>-125.30300364764382</v>
      </c>
      <c r="T19">
        <v>1.2595920814669655E-2</v>
      </c>
      <c r="U19">
        <v>0.22003355536409347</v>
      </c>
      <c r="V19">
        <v>6.4154876414903236E-2</v>
      </c>
    </row>
    <row r="20" spans="1:22">
      <c r="A20">
        <v>36</v>
      </c>
      <c r="B20" t="s">
        <v>8</v>
      </c>
      <c r="C20" t="s">
        <v>16</v>
      </c>
      <c r="D20">
        <v>392.78139661048829</v>
      </c>
      <c r="E20">
        <v>0.11102702293577615</v>
      </c>
      <c r="F20">
        <v>7.0868280222455934E-2</v>
      </c>
      <c r="G20">
        <v>-0.19742132017602568</v>
      </c>
      <c r="I20">
        <v>201.29736182187131</v>
      </c>
      <c r="J20">
        <v>8.4433935610412528E-2</v>
      </c>
      <c r="K20">
        <v>-4.9861598959311318E-2</v>
      </c>
      <c r="L20">
        <v>-0.10099102639109125</v>
      </c>
      <c r="N20">
        <v>163.36724524890468</v>
      </c>
      <c r="O20">
        <v>7.7512793820495099E-2</v>
      </c>
      <c r="P20">
        <v>-7.6980021818435121E-2</v>
      </c>
      <c r="Q20">
        <v>-8.1653516545331692E-2</v>
      </c>
      <c r="S20">
        <v>1359.9896864369939</v>
      </c>
      <c r="T20">
        <v>0.23752255756626917</v>
      </c>
      <c r="U20">
        <v>0.47927435536045226</v>
      </c>
      <c r="V20">
        <v>-0.68438417583474553</v>
      </c>
    </row>
    <row r="21" spans="1:22">
      <c r="A21">
        <v>34</v>
      </c>
      <c r="B21" t="s">
        <v>17</v>
      </c>
      <c r="C21" t="s">
        <v>18</v>
      </c>
      <c r="D21">
        <v>-4.0298428401689748</v>
      </c>
      <c r="E21">
        <v>0.13005122112688197</v>
      </c>
      <c r="F21">
        <v>0.27710657340774336</v>
      </c>
      <c r="G21">
        <v>1.2604692694593927E-3</v>
      </c>
      <c r="I21">
        <v>245.25014358036105</v>
      </c>
      <c r="J21">
        <v>0.16805796518124827</v>
      </c>
      <c r="K21">
        <v>-0.12498573101455886</v>
      </c>
      <c r="L21">
        <v>-0.12440182820714819</v>
      </c>
      <c r="N21">
        <v>-0.53541934043968276</v>
      </c>
      <c r="O21">
        <v>0.12587490554075415</v>
      </c>
      <c r="P21">
        <v>0.68548879973494115</v>
      </c>
      <c r="Q21">
        <v>-4.9745771296589561E-4</v>
      </c>
      <c r="S21">
        <v>-666.20187094681637</v>
      </c>
      <c r="T21">
        <v>3.3069715846196231E-2</v>
      </c>
      <c r="U21">
        <v>0.3546989377240663</v>
      </c>
      <c r="V21">
        <v>0.33532314956455878</v>
      </c>
    </row>
    <row r="22" spans="1:22">
      <c r="A22">
        <v>28</v>
      </c>
      <c r="B22" t="s">
        <v>17</v>
      </c>
      <c r="C22" t="s">
        <v>19</v>
      </c>
      <c r="D22">
        <v>-179.39867380759358</v>
      </c>
      <c r="E22">
        <v>0.13157027946072922</v>
      </c>
      <c r="F22">
        <v>-2.1384211910725218E-2</v>
      </c>
      <c r="G22">
        <v>8.9578873922473864E-2</v>
      </c>
      <c r="I22">
        <v>-207.34804940313302</v>
      </c>
      <c r="J22">
        <v>0.15949181684672892</v>
      </c>
      <c r="K22">
        <v>-0.84155808067625548</v>
      </c>
      <c r="L22">
        <v>0.10317425462731442</v>
      </c>
      <c r="N22">
        <v>-305.53494811527588</v>
      </c>
      <c r="O22">
        <v>9.9686329781238245E-2</v>
      </c>
      <c r="P22">
        <v>0.37140361565778163</v>
      </c>
      <c r="Q22">
        <v>0.15339930696939136</v>
      </c>
      <c r="S22">
        <v>248.65303344231475</v>
      </c>
      <c r="T22">
        <v>0.17008558025747944</v>
      </c>
      <c r="U22">
        <v>4.7477487242489881E-2</v>
      </c>
      <c r="V22">
        <v>-0.12552987705605176</v>
      </c>
    </row>
    <row r="23" spans="1:22">
      <c r="A23">
        <v>25</v>
      </c>
      <c r="B23" t="s">
        <v>17</v>
      </c>
      <c r="C23" t="s">
        <v>20</v>
      </c>
      <c r="D23">
        <v>-306.56190120624285</v>
      </c>
      <c r="E23">
        <v>0.10269575809754419</v>
      </c>
      <c r="F23">
        <v>-1.1615629233579635E-2</v>
      </c>
      <c r="G23">
        <v>0.1542474380493031</v>
      </c>
      <c r="I23">
        <v>194.89939667160215</v>
      </c>
      <c r="J23">
        <v>0.19913273797414324</v>
      </c>
      <c r="K23">
        <v>-0.71068619811561684</v>
      </c>
      <c r="L23">
        <v>-9.8802482796111618E-2</v>
      </c>
      <c r="N23">
        <v>-461.62551001228388</v>
      </c>
      <c r="O23">
        <v>7.2722027326242361E-2</v>
      </c>
      <c r="P23">
        <v>6.1322702609704106E-2</v>
      </c>
      <c r="Q23">
        <v>0.23288906614890248</v>
      </c>
      <c r="S23">
        <v>-417.50622273230391</v>
      </c>
      <c r="T23">
        <v>9.4866142836792844E-2</v>
      </c>
      <c r="U23">
        <v>1.7581273349131215E-2</v>
      </c>
      <c r="V23">
        <v>0.20962283601333812</v>
      </c>
    </row>
    <row r="24" spans="1:22">
      <c r="A24">
        <v>30</v>
      </c>
      <c r="B24" t="s">
        <v>17</v>
      </c>
      <c r="C24" t="s">
        <v>21</v>
      </c>
      <c r="D24">
        <v>-65.702640227093198</v>
      </c>
      <c r="E24">
        <v>0.12591593814550195</v>
      </c>
      <c r="F24">
        <v>8.8473097188891417E-2</v>
      </c>
      <c r="G24">
        <v>3.3193759681633732E-2</v>
      </c>
      <c r="I24">
        <v>-1423.7111036812519</v>
      </c>
      <c r="J24">
        <v>-5.9878295719200678E-3</v>
      </c>
      <c r="K24">
        <v>-0.66097389771199444</v>
      </c>
      <c r="L24">
        <v>0.71599308926412863</v>
      </c>
      <c r="N24">
        <v>-320.06503521467505</v>
      </c>
      <c r="O24">
        <v>9.3736482918575878E-2</v>
      </c>
      <c r="P24">
        <v>0.17568512990573365</v>
      </c>
      <c r="Q24">
        <v>0.16124829578446501</v>
      </c>
      <c r="S24">
        <v>455.14168097570143</v>
      </c>
      <c r="T24">
        <v>0.16843940761577827</v>
      </c>
      <c r="U24">
        <v>0.420026604182616</v>
      </c>
      <c r="V24">
        <v>-0.22868223238940391</v>
      </c>
    </row>
    <row r="25" spans="1:22">
      <c r="A25">
        <v>26</v>
      </c>
      <c r="B25" t="s">
        <v>17</v>
      </c>
      <c r="C25" t="s">
        <v>22</v>
      </c>
      <c r="D25">
        <v>-473.73079185019435</v>
      </c>
      <c r="E25">
        <v>6.3109206094701534E-3</v>
      </c>
      <c r="F25">
        <v>1.2288462043253101</v>
      </c>
      <c r="G25">
        <v>0.24037361134980079</v>
      </c>
      <c r="I25">
        <v>-150.04794086711129</v>
      </c>
      <c r="J25">
        <v>5.4031642480829194E-2</v>
      </c>
      <c r="K25">
        <v>1.1217763814314057</v>
      </c>
      <c r="L25">
        <v>7.7009384407287829E-2</v>
      </c>
      <c r="N25">
        <v>180.25824291242103</v>
      </c>
      <c r="O25">
        <v>0.1227978508181648</v>
      </c>
      <c r="P25">
        <v>0.43855660596120327</v>
      </c>
      <c r="Q25">
        <v>-8.9309691655756918E-2</v>
      </c>
      <c r="S25">
        <v>-1060.2835057669715</v>
      </c>
      <c r="T25">
        <v>-9.8603143857696557E-2</v>
      </c>
      <c r="U25">
        <v>1.5135060077065301</v>
      </c>
      <c r="V25">
        <v>0.53695572383639101</v>
      </c>
    </row>
    <row r="26" spans="1:22">
      <c r="A26">
        <v>23</v>
      </c>
      <c r="B26" t="s">
        <v>17</v>
      </c>
      <c r="C26" t="s">
        <v>23</v>
      </c>
      <c r="D26">
        <v>-779.66595324161574</v>
      </c>
      <c r="E26">
        <v>-4.7217118531858385E-4</v>
      </c>
      <c r="F26">
        <v>0.67276246609720658</v>
      </c>
      <c r="G26">
        <v>0.39346975226484637</v>
      </c>
      <c r="I26">
        <v>-1598.9787144948154</v>
      </c>
      <c r="J26">
        <v>-8.1782684545879128E-2</v>
      </c>
      <c r="K26">
        <v>-0.3937154102386704</v>
      </c>
      <c r="L26">
        <v>0.80618349199116046</v>
      </c>
      <c r="N26">
        <v>-345.70114480575137</v>
      </c>
      <c r="O26">
        <v>6.0668108771841686E-2</v>
      </c>
      <c r="P26">
        <v>1.0756041549366577</v>
      </c>
      <c r="Q26">
        <v>0.17444564049366251</v>
      </c>
      <c r="S26">
        <v>-836.16886060152376</v>
      </c>
      <c r="T26">
        <v>1.0114315994599585E-2</v>
      </c>
      <c r="U26">
        <v>-0.29448894528226238</v>
      </c>
      <c r="V26">
        <v>0.42236522577260166</v>
      </c>
    </row>
    <row r="27" spans="1:22">
      <c r="A27">
        <v>33</v>
      </c>
      <c r="B27" t="s">
        <v>17</v>
      </c>
      <c r="C27" t="s">
        <v>24</v>
      </c>
      <c r="D27">
        <v>90.844603701538901</v>
      </c>
      <c r="E27">
        <v>0.10182167976716187</v>
      </c>
      <c r="F27">
        <v>0.46352169576683128</v>
      </c>
      <c r="G27">
        <v>-4.376236871587863E-2</v>
      </c>
      <c r="I27">
        <v>-284.49614048402668</v>
      </c>
      <c r="J27">
        <v>8.2340598053759831E-2</v>
      </c>
      <c r="K27">
        <v>3.1846020275352334E-2</v>
      </c>
      <c r="L27">
        <v>0.14423641295648476</v>
      </c>
      <c r="N27">
        <v>534.55158423755017</v>
      </c>
      <c r="O27">
        <v>0.13816523908215181</v>
      </c>
      <c r="P27">
        <v>0.77239628620359102</v>
      </c>
      <c r="Q27">
        <v>-0.26645831394313668</v>
      </c>
      <c r="S27">
        <v>-115.49518740836307</v>
      </c>
      <c r="T27">
        <v>5.7848925447296133E-2</v>
      </c>
      <c r="U27">
        <v>0.67313865533106199</v>
      </c>
      <c r="V27">
        <v>6.0493649805235548E-2</v>
      </c>
    </row>
    <row r="28" spans="1:22">
      <c r="A28">
        <v>27</v>
      </c>
      <c r="B28" t="s">
        <v>17</v>
      </c>
      <c r="C28" t="s">
        <v>25</v>
      </c>
      <c r="D28">
        <v>-77.109023395441042</v>
      </c>
      <c r="E28">
        <v>0.11165770248201078</v>
      </c>
      <c r="F28">
        <v>7.8316263229544991E-2</v>
      </c>
      <c r="G28">
        <v>3.9951788111462418E-2</v>
      </c>
      <c r="I28">
        <v>71.352956641552936</v>
      </c>
      <c r="J28">
        <v>0.15906885564090023</v>
      </c>
      <c r="K28">
        <v>-0.29891336830379606</v>
      </c>
      <c r="L28">
        <v>-3.5873796878159787E-2</v>
      </c>
      <c r="N28">
        <v>-101.88821941698045</v>
      </c>
      <c r="O28">
        <v>0.10488219265829819</v>
      </c>
      <c r="P28">
        <v>0.10836618257257016</v>
      </c>
      <c r="Q28">
        <v>5.2762935924392483E-2</v>
      </c>
      <c r="S28">
        <v>-786.92441981280297</v>
      </c>
      <c r="T28">
        <v>-2.2652145775164167E-2</v>
      </c>
      <c r="U28">
        <v>0.73985622520670091</v>
      </c>
      <c r="V28">
        <v>0.39841460982744448</v>
      </c>
    </row>
    <row r="29" spans="1:22">
      <c r="A29">
        <v>24</v>
      </c>
      <c r="B29" t="s">
        <v>17</v>
      </c>
      <c r="C29" t="s">
        <v>26</v>
      </c>
      <c r="D29">
        <v>73.767971627801785</v>
      </c>
      <c r="E29">
        <v>0.13094352535297207</v>
      </c>
      <c r="F29">
        <v>6.4739844105651811E-2</v>
      </c>
      <c r="G29">
        <v>-3.5879723060099102E-2</v>
      </c>
      <c r="I29">
        <v>-107.3739932161928</v>
      </c>
      <c r="J29">
        <v>0.13478472073877767</v>
      </c>
      <c r="K29">
        <v>-0.26659796855767842</v>
      </c>
      <c r="L29">
        <v>5.4359552810337955E-2</v>
      </c>
      <c r="N29">
        <v>225.73671534953692</v>
      </c>
      <c r="O29">
        <v>0.14330261294552579</v>
      </c>
      <c r="P29">
        <v>0.19586441625466411</v>
      </c>
      <c r="Q29">
        <v>-0.11198099312732843</v>
      </c>
      <c r="S29">
        <v>33.049514176051197</v>
      </c>
      <c r="T29">
        <v>0.10258283785902697</v>
      </c>
      <c r="U29">
        <v>0.36819588052560365</v>
      </c>
      <c r="V29">
        <v>-1.4935924169893953E-2</v>
      </c>
    </row>
    <row r="30" spans="1:22">
      <c r="A30">
        <v>29</v>
      </c>
      <c r="B30" t="s">
        <v>17</v>
      </c>
      <c r="C30" t="s">
        <v>27</v>
      </c>
      <c r="D30">
        <v>76.375261439839576</v>
      </c>
      <c r="E30">
        <v>0.10479195579644009</v>
      </c>
      <c r="F30">
        <v>0.33703945704318528</v>
      </c>
      <c r="G30">
        <v>-3.6347925251421546E-2</v>
      </c>
      <c r="I30">
        <v>-1140.9827050012234</v>
      </c>
      <c r="J30">
        <v>-3.1188807118572897E-2</v>
      </c>
      <c r="K30">
        <v>0.28928983594807789</v>
      </c>
      <c r="L30">
        <v>0.5756006169652873</v>
      </c>
      <c r="N30">
        <v>47.079491021076805</v>
      </c>
      <c r="O30">
        <v>0.12613192271292276</v>
      </c>
      <c r="P30">
        <v>6.0743545406468868E-2</v>
      </c>
      <c r="Q30">
        <v>-2.2069707867859261E-2</v>
      </c>
      <c r="S30">
        <v>246.81106538100792</v>
      </c>
      <c r="T30">
        <v>9.9449491905464454E-2</v>
      </c>
      <c r="U30">
        <v>0.75832447934512648</v>
      </c>
      <c r="V30">
        <v>-0.12176197879917443</v>
      </c>
    </row>
    <row r="31" spans="1:22">
      <c r="A31">
        <v>15</v>
      </c>
      <c r="B31" t="s">
        <v>28</v>
      </c>
      <c r="C31" t="s">
        <v>29</v>
      </c>
      <c r="D31">
        <v>1920.9142399501866</v>
      </c>
      <c r="E31">
        <v>0.40576712164017198</v>
      </c>
      <c r="F31">
        <v>0.94555646128169613</v>
      </c>
      <c r="G31">
        <v>-0.96566143736756682</v>
      </c>
      <c r="I31">
        <v>1799.1095580295369</v>
      </c>
      <c r="J31">
        <v>0.40264943021308036</v>
      </c>
      <c r="K31">
        <v>0.79430619165770899</v>
      </c>
      <c r="L31">
        <v>-0.90497363466834246</v>
      </c>
      <c r="N31">
        <v>2219.5940730546267</v>
      </c>
      <c r="O31">
        <v>0.45328602533855084</v>
      </c>
      <c r="P31">
        <v>0.85554204635712205</v>
      </c>
      <c r="Q31">
        <v>-1.1164970570875912</v>
      </c>
      <c r="S31">
        <v>1014.3353597141233</v>
      </c>
      <c r="T31">
        <v>0.28525379007176038</v>
      </c>
      <c r="U31">
        <v>0.80874283727104945</v>
      </c>
      <c r="V31">
        <v>-0.5078626407137784</v>
      </c>
    </row>
    <row r="32" spans="1:22">
      <c r="A32">
        <v>16</v>
      </c>
      <c r="B32" t="s">
        <v>28</v>
      </c>
      <c r="C32" t="s">
        <v>30</v>
      </c>
      <c r="D32">
        <v>1580.9084421067741</v>
      </c>
      <c r="E32">
        <v>0.37504750245640978</v>
      </c>
      <c r="F32">
        <v>0.68598336174335528</v>
      </c>
      <c r="G32">
        <v>-0.79505650643406167</v>
      </c>
      <c r="H32">
        <v>21</v>
      </c>
      <c r="I32">
        <v>1499.518042647361</v>
      </c>
      <c r="J32">
        <v>0.36220730484677172</v>
      </c>
      <c r="K32">
        <v>0.54542337509872696</v>
      </c>
      <c r="L32">
        <v>-0.75373433246170574</v>
      </c>
      <c r="M32">
        <v>21</v>
      </c>
      <c r="N32">
        <v>1886.6794421542991</v>
      </c>
      <c r="O32">
        <v>0.40769489345603993</v>
      </c>
      <c r="P32">
        <v>0.74967166020922305</v>
      </c>
      <c r="Q32">
        <v>-0.94886056494165383</v>
      </c>
      <c r="R32">
        <v>21</v>
      </c>
      <c r="S32">
        <v>0</v>
      </c>
      <c r="T32">
        <v>0</v>
      </c>
      <c r="U32">
        <v>0</v>
      </c>
      <c r="V32">
        <v>0</v>
      </c>
    </row>
    <row r="33" spans="1:22">
      <c r="B33" t="s">
        <v>28</v>
      </c>
      <c r="C33" t="s">
        <v>393</v>
      </c>
      <c r="D33">
        <v>21</v>
      </c>
      <c r="E33">
        <v>0</v>
      </c>
      <c r="F33">
        <v>0</v>
      </c>
      <c r="G33">
        <v>0</v>
      </c>
      <c r="I33">
        <v>21</v>
      </c>
      <c r="J33">
        <v>0</v>
      </c>
      <c r="K33">
        <v>0</v>
      </c>
      <c r="L33">
        <v>0</v>
      </c>
      <c r="N33">
        <v>21</v>
      </c>
      <c r="O33">
        <v>0</v>
      </c>
      <c r="P33">
        <v>0</v>
      </c>
      <c r="Q33">
        <v>0</v>
      </c>
      <c r="S33">
        <v>0</v>
      </c>
      <c r="T33">
        <v>0</v>
      </c>
      <c r="U33">
        <v>0</v>
      </c>
      <c r="V33">
        <v>0</v>
      </c>
    </row>
    <row r="34" spans="1:22">
      <c r="A34">
        <v>8</v>
      </c>
      <c r="B34" t="s">
        <v>28</v>
      </c>
      <c r="C34" t="s">
        <v>31</v>
      </c>
      <c r="D34">
        <v>1863.3939478146974</v>
      </c>
      <c r="E34">
        <v>0.40275522888316595</v>
      </c>
      <c r="F34">
        <v>0.84536141045711621</v>
      </c>
      <c r="G34">
        <v>-0.93626706901630674</v>
      </c>
      <c r="I34">
        <v>1867.917298508102</v>
      </c>
      <c r="J34">
        <v>0.42427780681670596</v>
      </c>
      <c r="K34">
        <v>0.93594759619063417</v>
      </c>
      <c r="L34">
        <v>-0.93974376597862452</v>
      </c>
      <c r="N34">
        <v>2025.3833690170991</v>
      </c>
      <c r="O34">
        <v>0.42854078413464181</v>
      </c>
      <c r="P34">
        <v>0.90078833471989461</v>
      </c>
      <c r="Q34">
        <v>-1.0183692442971162</v>
      </c>
      <c r="S34">
        <v>1647.0883207529801</v>
      </c>
      <c r="T34">
        <v>0.34903993639504699</v>
      </c>
      <c r="U34">
        <v>0.84471296745215196</v>
      </c>
      <c r="V34">
        <v>-0.82531727453587789</v>
      </c>
    </row>
    <row r="35" spans="1:22">
      <c r="A35">
        <v>9</v>
      </c>
      <c r="B35" t="s">
        <v>28</v>
      </c>
      <c r="C35" t="s">
        <v>32</v>
      </c>
      <c r="D35">
        <v>1705.605783434492</v>
      </c>
      <c r="E35">
        <v>0.38648056115615559</v>
      </c>
      <c r="F35">
        <v>0.93133842478993334</v>
      </c>
      <c r="G35">
        <v>-0.85792384625480589</v>
      </c>
      <c r="H35">
        <v>41</v>
      </c>
      <c r="I35">
        <v>1501.0453532000811</v>
      </c>
      <c r="J35">
        <v>0.35035021243874942</v>
      </c>
      <c r="K35">
        <v>1.1634374201519204</v>
      </c>
      <c r="L35">
        <v>-0.75476684038711317</v>
      </c>
      <c r="M35">
        <v>45</v>
      </c>
      <c r="N35">
        <v>1770.1604879566867</v>
      </c>
      <c r="O35">
        <v>0.40044182567434716</v>
      </c>
      <c r="P35">
        <v>0.80997735080552424</v>
      </c>
      <c r="Q35">
        <v>-0.89050526572277888</v>
      </c>
      <c r="R35">
        <v>35</v>
      </c>
      <c r="S35">
        <v>0</v>
      </c>
      <c r="T35">
        <v>0</v>
      </c>
      <c r="U35">
        <v>0</v>
      </c>
      <c r="V35">
        <v>0</v>
      </c>
    </row>
    <row r="36" spans="1:22">
      <c r="B36" t="s">
        <v>28</v>
      </c>
      <c r="C36" t="s">
        <v>394</v>
      </c>
      <c r="D36">
        <v>41</v>
      </c>
      <c r="E36">
        <v>0</v>
      </c>
      <c r="F36">
        <v>0</v>
      </c>
      <c r="G36">
        <v>0</v>
      </c>
      <c r="I36">
        <v>45</v>
      </c>
      <c r="J36">
        <v>0</v>
      </c>
      <c r="K36">
        <v>0</v>
      </c>
      <c r="L36">
        <v>0</v>
      </c>
      <c r="N36">
        <v>35</v>
      </c>
      <c r="O36">
        <v>0</v>
      </c>
      <c r="P36">
        <v>0</v>
      </c>
      <c r="Q36">
        <v>0</v>
      </c>
      <c r="S36">
        <v>0</v>
      </c>
      <c r="T36">
        <v>0</v>
      </c>
      <c r="U36">
        <v>0</v>
      </c>
      <c r="V36">
        <v>0</v>
      </c>
    </row>
    <row r="37" spans="1:22">
      <c r="A37">
        <v>6</v>
      </c>
      <c r="B37" t="s">
        <v>28</v>
      </c>
      <c r="C37" t="s">
        <v>33</v>
      </c>
      <c r="D37">
        <v>2188.3453652569178</v>
      </c>
      <c r="E37">
        <v>0.4074104417158409</v>
      </c>
      <c r="F37">
        <v>1.4144025647585847</v>
      </c>
      <c r="G37">
        <v>-1.0968547137440028</v>
      </c>
      <c r="I37">
        <v>2806.3971335076158</v>
      </c>
      <c r="J37">
        <v>0.53401194089580195</v>
      </c>
      <c r="K37">
        <v>1.5707803242891307</v>
      </c>
      <c r="L37">
        <v>-1.4104612066857416</v>
      </c>
      <c r="N37">
        <v>2858.4116989062131</v>
      </c>
      <c r="O37">
        <v>0.53116199968744393</v>
      </c>
      <c r="P37">
        <v>0.86087671716698011</v>
      </c>
      <c r="Q37">
        <v>-1.4349753147204032</v>
      </c>
      <c r="S37">
        <v>1339.3248492594166</v>
      </c>
      <c r="T37">
        <v>0.30033197298659969</v>
      </c>
      <c r="U37">
        <v>1.1019063010372481</v>
      </c>
      <c r="V37">
        <v>-0.66914762555243024</v>
      </c>
    </row>
    <row r="38" spans="1:22">
      <c r="A38">
        <v>5</v>
      </c>
      <c r="B38" t="s">
        <v>28</v>
      </c>
      <c r="C38" t="s">
        <v>34</v>
      </c>
      <c r="D38">
        <v>1093.7679385397412</v>
      </c>
      <c r="E38">
        <v>0.3170993140120128</v>
      </c>
      <c r="F38">
        <v>-1.4298805385047977E-2</v>
      </c>
      <c r="G38">
        <v>-0.54908726181732903</v>
      </c>
      <c r="H38">
        <v>80</v>
      </c>
      <c r="I38">
        <v>1672.088584849696</v>
      </c>
      <c r="J38">
        <v>0.35639551554974719</v>
      </c>
      <c r="K38">
        <v>1.5123349284459224</v>
      </c>
      <c r="L38">
        <v>-0.84008422198028221</v>
      </c>
      <c r="M38">
        <v>76</v>
      </c>
      <c r="N38">
        <v>0</v>
      </c>
      <c r="O38">
        <v>0</v>
      </c>
      <c r="P38">
        <v>0</v>
      </c>
      <c r="Q38">
        <v>0</v>
      </c>
      <c r="S38">
        <v>0</v>
      </c>
      <c r="T38">
        <v>0</v>
      </c>
      <c r="U38">
        <v>0</v>
      </c>
      <c r="V38">
        <v>0</v>
      </c>
    </row>
    <row r="39" spans="1:22">
      <c r="B39" t="s">
        <v>28</v>
      </c>
      <c r="C39" t="s">
        <v>395</v>
      </c>
      <c r="D39">
        <v>80</v>
      </c>
      <c r="E39">
        <v>0</v>
      </c>
      <c r="F39">
        <v>0</v>
      </c>
      <c r="G39">
        <v>0</v>
      </c>
      <c r="I39">
        <v>76</v>
      </c>
      <c r="J39">
        <v>0</v>
      </c>
      <c r="K39">
        <v>0</v>
      </c>
      <c r="L39">
        <v>0</v>
      </c>
      <c r="N39">
        <v>0</v>
      </c>
      <c r="O39">
        <v>0</v>
      </c>
      <c r="P39">
        <v>0</v>
      </c>
      <c r="Q39">
        <v>0</v>
      </c>
      <c r="S39">
        <v>0</v>
      </c>
      <c r="T39">
        <v>0</v>
      </c>
      <c r="U39">
        <v>0</v>
      </c>
      <c r="V39">
        <v>0</v>
      </c>
    </row>
    <row r="40" spans="1:22">
      <c r="A40">
        <v>12</v>
      </c>
      <c r="B40" t="s">
        <v>28</v>
      </c>
      <c r="C40" t="s">
        <v>35</v>
      </c>
      <c r="D40">
        <v>1552.5251159127276</v>
      </c>
      <c r="E40">
        <v>0.31345291135333447</v>
      </c>
      <c r="F40">
        <v>1.4402839402009546</v>
      </c>
      <c r="G40">
        <v>-0.7764055994932737</v>
      </c>
      <c r="I40">
        <v>1915.5081327286691</v>
      </c>
      <c r="J40">
        <v>0.36898588916248976</v>
      </c>
      <c r="K40">
        <v>2.2769693882403148</v>
      </c>
      <c r="L40">
        <v>-0.95997587465528633</v>
      </c>
      <c r="N40">
        <v>1156.5932983437563</v>
      </c>
      <c r="O40">
        <v>0.31257918999368967</v>
      </c>
      <c r="P40">
        <v>0.82747271071205353</v>
      </c>
      <c r="Q40">
        <v>-0.57815074948273137</v>
      </c>
      <c r="S40">
        <v>1126.1690924222382</v>
      </c>
      <c r="T40">
        <v>0.30850348387911536</v>
      </c>
      <c r="U40">
        <v>0.3653360561403467</v>
      </c>
      <c r="V40">
        <v>-0.5627660677884182</v>
      </c>
    </row>
    <row r="41" spans="1:22">
      <c r="A41">
        <v>11</v>
      </c>
      <c r="B41" t="s">
        <v>28</v>
      </c>
      <c r="C41" t="s">
        <v>36</v>
      </c>
      <c r="D41">
        <v>961.70299708059724</v>
      </c>
      <c r="E41">
        <v>0.29731585715704745</v>
      </c>
      <c r="F41">
        <v>0.86721219097313451</v>
      </c>
      <c r="G41">
        <v>-0.4835697795869241</v>
      </c>
      <c r="H41">
        <v>28</v>
      </c>
      <c r="I41">
        <v>-1165.4100078230992</v>
      </c>
      <c r="J41">
        <v>3.3776202580786785E-2</v>
      </c>
      <c r="K41">
        <v>0.81615053528843517</v>
      </c>
      <c r="L41">
        <v>0.5869440674454095</v>
      </c>
      <c r="M41">
        <v>29</v>
      </c>
      <c r="N41">
        <v>0</v>
      </c>
      <c r="O41">
        <v>0</v>
      </c>
      <c r="P41">
        <v>0</v>
      </c>
      <c r="Q41">
        <v>0</v>
      </c>
      <c r="S41">
        <v>0</v>
      </c>
      <c r="T41">
        <v>0</v>
      </c>
      <c r="U41">
        <v>0</v>
      </c>
      <c r="V41">
        <v>0</v>
      </c>
    </row>
    <row r="42" spans="1:22">
      <c r="B42" t="s">
        <v>28</v>
      </c>
      <c r="C42" t="s">
        <v>396</v>
      </c>
      <c r="D42">
        <v>28</v>
      </c>
      <c r="E42">
        <v>0</v>
      </c>
      <c r="F42">
        <v>0</v>
      </c>
      <c r="G42">
        <v>0</v>
      </c>
      <c r="I42">
        <v>29</v>
      </c>
      <c r="J42">
        <v>0</v>
      </c>
      <c r="K42">
        <v>0</v>
      </c>
      <c r="L42">
        <v>0</v>
      </c>
      <c r="N42">
        <v>0</v>
      </c>
      <c r="O42">
        <v>0</v>
      </c>
      <c r="P42">
        <v>0</v>
      </c>
      <c r="Q42">
        <v>0</v>
      </c>
      <c r="S42">
        <v>0</v>
      </c>
      <c r="T42">
        <v>0</v>
      </c>
      <c r="U42">
        <v>0</v>
      </c>
      <c r="V42">
        <v>0</v>
      </c>
    </row>
    <row r="43" spans="1:22">
      <c r="A43">
        <v>14</v>
      </c>
      <c r="B43" t="s">
        <v>28</v>
      </c>
      <c r="C43" t="s">
        <v>37</v>
      </c>
      <c r="D43">
        <v>-427.27467496708584</v>
      </c>
      <c r="E43">
        <v>0.3312866400069821</v>
      </c>
      <c r="F43">
        <v>-1.7962584898497489</v>
      </c>
      <c r="G43">
        <v>0.21363196256339415</v>
      </c>
      <c r="I43">
        <v>-631.81185329446328</v>
      </c>
      <c r="J43">
        <v>0.36056336698207248</v>
      </c>
      <c r="K43">
        <v>-2.8641395059177071</v>
      </c>
      <c r="L43">
        <v>0.31569636130993262</v>
      </c>
      <c r="N43">
        <v>736.24961738231514</v>
      </c>
      <c r="O43">
        <v>0.39012433188715184</v>
      </c>
      <c r="P43">
        <v>-0.51481884265464561</v>
      </c>
      <c r="Q43">
        <v>-0.37021949066670279</v>
      </c>
      <c r="S43">
        <v>435.18845890362854</v>
      </c>
      <c r="T43">
        <v>0.35790958727791833</v>
      </c>
      <c r="U43">
        <v>-2.2489980472674693</v>
      </c>
      <c r="V43">
        <v>-0.21745863464173623</v>
      </c>
    </row>
    <row r="44" spans="1:22">
      <c r="A44">
        <v>13</v>
      </c>
      <c r="B44" t="s">
        <v>28</v>
      </c>
      <c r="C44" t="s">
        <v>260</v>
      </c>
      <c r="D44">
        <v>0</v>
      </c>
      <c r="E44">
        <v>0</v>
      </c>
      <c r="F44">
        <v>0</v>
      </c>
      <c r="G44">
        <v>0</v>
      </c>
      <c r="I44">
        <v>0</v>
      </c>
      <c r="J44">
        <v>0</v>
      </c>
      <c r="K44">
        <v>0</v>
      </c>
      <c r="L44">
        <v>0</v>
      </c>
      <c r="N44">
        <v>0</v>
      </c>
      <c r="O44">
        <v>0</v>
      </c>
      <c r="P44">
        <v>0</v>
      </c>
      <c r="Q44">
        <v>0</v>
      </c>
      <c r="S44">
        <v>0</v>
      </c>
      <c r="T44">
        <v>0</v>
      </c>
      <c r="U44">
        <v>0</v>
      </c>
      <c r="V44">
        <v>0</v>
      </c>
    </row>
    <row r="45" spans="1:22">
      <c r="B45" t="s">
        <v>28</v>
      </c>
      <c r="C45" t="s">
        <v>397</v>
      </c>
      <c r="D45">
        <v>0</v>
      </c>
      <c r="E45">
        <v>0</v>
      </c>
      <c r="F45">
        <v>0</v>
      </c>
      <c r="G45">
        <v>0</v>
      </c>
      <c r="I45">
        <v>0</v>
      </c>
      <c r="J45">
        <v>0</v>
      </c>
      <c r="K45">
        <v>0</v>
      </c>
      <c r="L45">
        <v>0</v>
      </c>
      <c r="N45">
        <v>0</v>
      </c>
      <c r="O45">
        <v>0</v>
      </c>
      <c r="P45">
        <v>0</v>
      </c>
      <c r="Q45">
        <v>0</v>
      </c>
      <c r="S45">
        <v>0</v>
      </c>
      <c r="T45">
        <v>0</v>
      </c>
      <c r="U45">
        <v>0</v>
      </c>
      <c r="V45">
        <v>0</v>
      </c>
    </row>
    <row r="46" spans="1:22">
      <c r="A46">
        <v>10</v>
      </c>
      <c r="B46" t="s">
        <v>28</v>
      </c>
      <c r="C46" t="s">
        <v>398</v>
      </c>
      <c r="D46">
        <v>11.133118891841002</v>
      </c>
      <c r="E46">
        <v>7.557574696733467E-2</v>
      </c>
      <c r="F46">
        <v>-7.650643978317459E-2</v>
      </c>
      <c r="G46">
        <v>-5.3752583078710602E-3</v>
      </c>
      <c r="I46">
        <v>69.96106363554442</v>
      </c>
      <c r="J46">
        <v>8.3117495745651096E-2</v>
      </c>
      <c r="K46">
        <v>-9.9240555234624245E-2</v>
      </c>
      <c r="L46">
        <v>-3.50123221025163E-2</v>
      </c>
      <c r="N46">
        <v>-129.14515815084539</v>
      </c>
      <c r="O46">
        <v>6.2046493001797105E-2</v>
      </c>
      <c r="P46">
        <v>-0.1221374667461137</v>
      </c>
      <c r="Q46">
        <v>6.513574539991554E-2</v>
      </c>
      <c r="S46">
        <v>-178.88826704328284</v>
      </c>
      <c r="T46">
        <v>4.8600786012097191E-2</v>
      </c>
      <c r="U46">
        <v>-1.3453626712309104E-2</v>
      </c>
      <c r="V46">
        <v>9.0408712164765204E-2</v>
      </c>
    </row>
    <row r="47" spans="1:22">
      <c r="A47">
        <v>22</v>
      </c>
      <c r="B47" t="s">
        <v>39</v>
      </c>
      <c r="C47" t="s">
        <v>40</v>
      </c>
      <c r="D47">
        <v>996.5470162501025</v>
      </c>
      <c r="E47">
        <v>0.26413362448434496</v>
      </c>
      <c r="F47">
        <v>0.59612888424448152</v>
      </c>
      <c r="G47">
        <v>-0.49974878809818651</v>
      </c>
      <c r="I47">
        <v>1739.6692934688763</v>
      </c>
      <c r="J47">
        <v>0.38518149498849735</v>
      </c>
      <c r="K47">
        <v>0.57757638974538839</v>
      </c>
      <c r="L47">
        <v>-0.87461307101811259</v>
      </c>
      <c r="N47">
        <v>975.90094115780835</v>
      </c>
      <c r="O47">
        <v>0.26148397650461247</v>
      </c>
      <c r="P47">
        <v>0.75957194564235231</v>
      </c>
      <c r="Q47">
        <v>-0.48954540950527931</v>
      </c>
      <c r="S47">
        <v>196.82009616335225</v>
      </c>
      <c r="T47">
        <v>0.12873000030378404</v>
      </c>
      <c r="U47">
        <v>0.40187990815056984</v>
      </c>
      <c r="V47">
        <v>-9.5984991588814766E-2</v>
      </c>
    </row>
    <row r="48" spans="1:22">
      <c r="A48">
        <v>19</v>
      </c>
      <c r="B48" t="s">
        <v>39</v>
      </c>
      <c r="C48" t="s">
        <v>41</v>
      </c>
      <c r="D48">
        <v>754.98830015973385</v>
      </c>
      <c r="E48">
        <v>0.24523896236153356</v>
      </c>
      <c r="F48">
        <v>0.61612908518624065</v>
      </c>
      <c r="G48">
        <v>-0.37870098023778198</v>
      </c>
      <c r="I48">
        <v>1189.2232104857226</v>
      </c>
      <c r="J48">
        <v>0.30812834896733521</v>
      </c>
      <c r="K48">
        <v>0.88211652998887624</v>
      </c>
      <c r="L48">
        <v>-0.59769190084584234</v>
      </c>
      <c r="N48">
        <v>387.28755579159417</v>
      </c>
      <c r="O48">
        <v>0.18786234125663928</v>
      </c>
      <c r="P48">
        <v>0.62761868070129501</v>
      </c>
      <c r="Q48">
        <v>-0.19317941415326104</v>
      </c>
      <c r="S48">
        <v>1036.0966930200516</v>
      </c>
      <c r="T48">
        <v>0.31549761354154365</v>
      </c>
      <c r="U48">
        <v>-7.9650075111301122E-2</v>
      </c>
      <c r="V48">
        <v>-0.52103592378201913</v>
      </c>
    </row>
    <row r="49" spans="1:22">
      <c r="A49">
        <v>17</v>
      </c>
      <c r="B49" t="s">
        <v>39</v>
      </c>
      <c r="C49" t="s">
        <v>42</v>
      </c>
      <c r="D49">
        <v>1006.4739744719695</v>
      </c>
      <c r="E49">
        <v>0.22806419230028277</v>
      </c>
      <c r="F49">
        <v>1.0909219093148914</v>
      </c>
      <c r="G49">
        <v>-0.50461560206208778</v>
      </c>
      <c r="I49">
        <v>1189.58348706278</v>
      </c>
      <c r="J49">
        <v>0.23023907331970825</v>
      </c>
      <c r="K49">
        <v>2.0381447267143149</v>
      </c>
      <c r="L49">
        <v>-0.59699637693984287</v>
      </c>
      <c r="N49">
        <v>1407.602809386573</v>
      </c>
      <c r="O49">
        <v>0.29033277800260143</v>
      </c>
      <c r="P49">
        <v>1.4047245012379987</v>
      </c>
      <c r="Q49">
        <v>-0.70735758775401592</v>
      </c>
      <c r="S49">
        <v>541.33628972166798</v>
      </c>
      <c r="T49">
        <v>0.1733149420812285</v>
      </c>
      <c r="U49">
        <v>0.61510536012137174</v>
      </c>
      <c r="V49">
        <v>-0.27022991910263594</v>
      </c>
    </row>
    <row r="50" spans="1:22">
      <c r="A50">
        <v>20</v>
      </c>
      <c r="B50" t="s">
        <v>39</v>
      </c>
      <c r="C50" t="s">
        <v>43</v>
      </c>
      <c r="D50">
        <v>621.64151238755687</v>
      </c>
      <c r="E50">
        <v>0.20600638156687509</v>
      </c>
      <c r="F50">
        <v>0.54487676466593293</v>
      </c>
      <c r="G50">
        <v>-0.31100468708446233</v>
      </c>
      <c r="I50">
        <v>-228.43180106293593</v>
      </c>
      <c r="J50">
        <v>0.15119959013084222</v>
      </c>
      <c r="K50">
        <v>-0.14778301873522892</v>
      </c>
      <c r="L50">
        <v>0.11574226313662019</v>
      </c>
      <c r="N50">
        <v>915.44873134180784</v>
      </c>
      <c r="O50">
        <v>0.25898531984134798</v>
      </c>
      <c r="P50">
        <v>0.8154300578990884</v>
      </c>
      <c r="Q50">
        <v>-0.45967291621906592</v>
      </c>
      <c r="S50">
        <v>669.83655401598764</v>
      </c>
      <c r="T50">
        <v>0.17982339293017083</v>
      </c>
      <c r="U50">
        <v>0.81772678761857465</v>
      </c>
      <c r="V50">
        <v>-0.33450517482415254</v>
      </c>
    </row>
    <row r="51" spans="1:22">
      <c r="A51">
        <v>21</v>
      </c>
      <c r="B51" t="s">
        <v>39</v>
      </c>
      <c r="C51" t="s">
        <v>44</v>
      </c>
      <c r="D51">
        <v>-3757.8868776548275</v>
      </c>
      <c r="E51">
        <v>-0.20184283870229344</v>
      </c>
      <c r="F51">
        <v>1.5971848526299477</v>
      </c>
      <c r="G51">
        <v>1.8919425662933811</v>
      </c>
      <c r="I51">
        <v>-3531.6036867178304</v>
      </c>
      <c r="J51">
        <v>-0.19529854195337568</v>
      </c>
      <c r="K51">
        <v>4.6045655388586413</v>
      </c>
      <c r="L51">
        <v>1.7764484085834382</v>
      </c>
      <c r="N51">
        <v>-8045.9743715088243</v>
      </c>
      <c r="O51">
        <v>-0.55676083952007072</v>
      </c>
      <c r="P51">
        <v>-0.27664970277453682</v>
      </c>
      <c r="Q51">
        <v>4.0452603287251048</v>
      </c>
      <c r="S51">
        <v>-3742.7310164927735</v>
      </c>
      <c r="T51">
        <v>0.12106388120730498</v>
      </c>
      <c r="U51">
        <v>-6.2100522623200316</v>
      </c>
      <c r="V51">
        <v>1.8765950266264391</v>
      </c>
    </row>
    <row r="52" spans="1:22">
      <c r="A52">
        <v>50</v>
      </c>
      <c r="B52" t="s">
        <v>45</v>
      </c>
      <c r="C52" t="s">
        <v>46</v>
      </c>
      <c r="D52">
        <v>327.38441179196855</v>
      </c>
      <c r="E52">
        <v>0.10349883192993606</v>
      </c>
      <c r="F52">
        <v>1.2478286425228293</v>
      </c>
      <c r="G52">
        <v>-0.16367477024198343</v>
      </c>
      <c r="I52">
        <v>-250.59445602441281</v>
      </c>
      <c r="J52">
        <v>-5.7900255454123722E-3</v>
      </c>
      <c r="K52">
        <v>1.1095758122298065</v>
      </c>
      <c r="L52">
        <v>0.12861818992416829</v>
      </c>
      <c r="N52">
        <v>778.24638358995014</v>
      </c>
      <c r="O52">
        <v>0.11944270633011418</v>
      </c>
      <c r="P52">
        <v>1.432063170755886</v>
      </c>
      <c r="Q52">
        <v>-0.38983471288748645</v>
      </c>
      <c r="S52">
        <v>203.58813710317037</v>
      </c>
      <c r="T52">
        <v>0.17803117866082352</v>
      </c>
      <c r="U52">
        <v>0.11676688496938989</v>
      </c>
      <c r="V52">
        <v>-0.10325101487871109</v>
      </c>
    </row>
    <row r="53" spans="1:22">
      <c r="A53">
        <v>51</v>
      </c>
      <c r="B53" t="s">
        <v>45</v>
      </c>
      <c r="C53" t="s">
        <v>47</v>
      </c>
      <c r="D53">
        <v>-8807.6703609311826</v>
      </c>
      <c r="E53">
        <v>-0.79601647578654633</v>
      </c>
      <c r="F53">
        <v>6.8205623630485315</v>
      </c>
      <c r="G53">
        <v>4.4414722741331856</v>
      </c>
      <c r="I53">
        <v>3535.8030198706065</v>
      </c>
      <c r="J53">
        <v>0.66507357424457791</v>
      </c>
      <c r="K53">
        <v>-0.6178939417454552</v>
      </c>
      <c r="L53">
        <v>-1.7594639231724669</v>
      </c>
      <c r="N53">
        <v>-7488.130412377669</v>
      </c>
      <c r="O53">
        <v>-0.95018747623917665</v>
      </c>
      <c r="P53">
        <v>9.7844899618303156</v>
      </c>
      <c r="Q53">
        <v>3.7861499740877647</v>
      </c>
      <c r="S53">
        <v>-2382.1719712863069</v>
      </c>
      <c r="T53">
        <v>0.16943669738878891</v>
      </c>
      <c r="U53">
        <v>4.3748931851374033</v>
      </c>
      <c r="V53">
        <v>1.206407313164682</v>
      </c>
    </row>
    <row r="54" spans="1:22">
      <c r="A54">
        <v>52</v>
      </c>
      <c r="B54" t="s">
        <v>45</v>
      </c>
      <c r="C54" t="s">
        <v>48</v>
      </c>
      <c r="D54">
        <v>68.750004895834223</v>
      </c>
      <c r="E54">
        <v>0.10453215885330876</v>
      </c>
      <c r="F54">
        <v>0.17365999702802298</v>
      </c>
      <c r="G54">
        <v>-3.3519890877502991E-2</v>
      </c>
      <c r="I54">
        <v>303.75474962990353</v>
      </c>
      <c r="J54">
        <v>0.14313562042549277</v>
      </c>
      <c r="K54">
        <v>0.2867404911640305</v>
      </c>
      <c r="L54">
        <v>-0.15183688361982758</v>
      </c>
      <c r="N54">
        <v>151.82739528974491</v>
      </c>
      <c r="O54">
        <v>0.11045074685530988</v>
      </c>
      <c r="P54">
        <v>0.21233180682075362</v>
      </c>
      <c r="Q54">
        <v>-7.5346741166172404E-2</v>
      </c>
      <c r="S54">
        <v>-652.73151100298605</v>
      </c>
      <c r="T54">
        <v>1.3732311826624826E-2</v>
      </c>
      <c r="U54">
        <v>8.0468407812070625E-2</v>
      </c>
      <c r="V54">
        <v>0.32959863023347824</v>
      </c>
    </row>
    <row r="55" spans="1:22">
      <c r="A55">
        <v>53</v>
      </c>
      <c r="B55" t="s">
        <v>45</v>
      </c>
      <c r="C55" t="s">
        <v>49</v>
      </c>
      <c r="D55">
        <v>246.58948323034517</v>
      </c>
      <c r="E55">
        <v>0.1304710012174175</v>
      </c>
      <c r="F55">
        <v>0.39568076013378423</v>
      </c>
      <c r="G55">
        <v>-0.1226468277325346</v>
      </c>
      <c r="I55">
        <v>165.1615624168908</v>
      </c>
      <c r="J55">
        <v>0.10475516383840172</v>
      </c>
      <c r="K55">
        <v>0.69385758050914015</v>
      </c>
      <c r="L55">
        <v>-8.1170053444856352E-2</v>
      </c>
      <c r="N55">
        <v>-115.11443308547376</v>
      </c>
      <c r="O55">
        <v>0.11587620628172081</v>
      </c>
      <c r="P55">
        <v>4.514389292029318E-3</v>
      </c>
      <c r="Q55">
        <v>5.8566767747290423E-2</v>
      </c>
      <c r="S55">
        <v>-579.11275274482909</v>
      </c>
      <c r="T55">
        <v>-1.4924128779685488E-2</v>
      </c>
      <c r="U55">
        <v>0.52450500268646716</v>
      </c>
      <c r="V55">
        <v>0.29384519636947093</v>
      </c>
    </row>
    <row r="56" spans="1:22">
      <c r="A56">
        <v>54</v>
      </c>
      <c r="B56" t="s">
        <v>45</v>
      </c>
      <c r="C56" t="s">
        <v>50</v>
      </c>
      <c r="D56">
        <v>400.5676466348346</v>
      </c>
      <c r="E56">
        <v>0.13608720552372461</v>
      </c>
      <c r="F56">
        <v>0.36755239601301692</v>
      </c>
      <c r="G56">
        <v>-0.20022469433676404</v>
      </c>
      <c r="I56">
        <v>199.23416272348635</v>
      </c>
      <c r="J56">
        <v>0.13689323809758969</v>
      </c>
      <c r="K56">
        <v>0.1975680323517108</v>
      </c>
      <c r="L56">
        <v>-9.9265624988237641E-2</v>
      </c>
      <c r="N56">
        <v>315.55438142991875</v>
      </c>
      <c r="O56">
        <v>0.12015377207516166</v>
      </c>
      <c r="P56">
        <v>0.34844123655861564</v>
      </c>
      <c r="Q56">
        <v>-0.15740575390427763</v>
      </c>
      <c r="S56">
        <v>102.25300775400663</v>
      </c>
      <c r="T56">
        <v>0.10084825027052426</v>
      </c>
      <c r="U56">
        <v>0.16367957392082388</v>
      </c>
      <c r="V56">
        <v>-4.9991294805666629E-2</v>
      </c>
    </row>
    <row r="57" spans="1:22">
      <c r="A57">
        <v>55</v>
      </c>
      <c r="B57" t="s">
        <v>45</v>
      </c>
      <c r="C57" t="s">
        <v>51</v>
      </c>
      <c r="D57">
        <v>193.25214642624039</v>
      </c>
      <c r="E57">
        <v>5.2410679491522331E-2</v>
      </c>
      <c r="F57">
        <v>0.17464337444102584</v>
      </c>
      <c r="G57">
        <v>-9.6815626846365119E-2</v>
      </c>
      <c r="I57">
        <v>365.97303835332661</v>
      </c>
      <c r="J57">
        <v>6.9632655105826169E-2</v>
      </c>
      <c r="K57">
        <v>0.35122346517642927</v>
      </c>
      <c r="L57">
        <v>-0.18362048774675477</v>
      </c>
      <c r="N57">
        <v>2.5600359892839579</v>
      </c>
      <c r="O57">
        <v>3.0408252798888837E-2</v>
      </c>
      <c r="P57">
        <v>-3.2508200037166314E-3</v>
      </c>
      <c r="Q57">
        <v>-8.1446569803511333E-4</v>
      </c>
      <c r="S57">
        <v>210.46718124365341</v>
      </c>
      <c r="T57">
        <v>4.9994370284308587E-2</v>
      </c>
      <c r="U57">
        <v>0.30738034916879908</v>
      </c>
      <c r="V57">
        <v>-0.10543001713184123</v>
      </c>
    </row>
    <row r="58" spans="1:22">
      <c r="A58">
        <v>56</v>
      </c>
      <c r="B58" t="s">
        <v>45</v>
      </c>
      <c r="C58" t="s">
        <v>52</v>
      </c>
      <c r="D58">
        <v>63.739549082648374</v>
      </c>
      <c r="E58">
        <v>1.5153359992830146E-2</v>
      </c>
      <c r="F58">
        <v>6.5153079363066302E-2</v>
      </c>
      <c r="G58">
        <v>-3.2075001277175011E-2</v>
      </c>
      <c r="I58">
        <v>80.716268050013198</v>
      </c>
      <c r="J58">
        <v>1.7124973323511709E-2</v>
      </c>
      <c r="K58">
        <v>7.0862905957370034E-2</v>
      </c>
      <c r="L58">
        <v>-4.0608545307568203E-2</v>
      </c>
      <c r="N58">
        <v>11.689106899689429</v>
      </c>
      <c r="O58">
        <v>8.5174541088916585E-3</v>
      </c>
      <c r="P58">
        <v>1.7569689744733916E-2</v>
      </c>
      <c r="Q58">
        <v>-5.8566782509074109E-3</v>
      </c>
      <c r="S58">
        <v>43.560057910578792</v>
      </c>
      <c r="T58">
        <v>1.159391054920913E-2</v>
      </c>
      <c r="U58">
        <v>0.11162677396780159</v>
      </c>
      <c r="V58">
        <v>-2.1925236504895786E-2</v>
      </c>
    </row>
    <row r="59" spans="1:22">
      <c r="A59">
        <v>57</v>
      </c>
      <c r="B59" t="s">
        <v>45</v>
      </c>
      <c r="C59" t="s">
        <v>53</v>
      </c>
      <c r="D59">
        <v>84.559054058564755</v>
      </c>
      <c r="E59">
        <v>1.7209775096303736E-2</v>
      </c>
      <c r="F59">
        <v>0.11151198377821167</v>
      </c>
      <c r="G59">
        <v>-4.2562837768496287E-2</v>
      </c>
      <c r="I59">
        <v>113.58460497096731</v>
      </c>
      <c r="J59">
        <v>2.0010733047483679E-2</v>
      </c>
      <c r="K59">
        <v>-4.4666735071526818E-3</v>
      </c>
      <c r="L59">
        <v>-5.7010236428247776E-2</v>
      </c>
      <c r="N59">
        <v>30.004377233243943</v>
      </c>
      <c r="O59">
        <v>1.0815494470212577E-2</v>
      </c>
      <c r="P59">
        <v>6.4223224490889783E-2</v>
      </c>
      <c r="Q59">
        <v>-1.5062681813093518E-2</v>
      </c>
      <c r="S59">
        <v>41.993431216301516</v>
      </c>
      <c r="T59">
        <v>7.9233049195312991E-3</v>
      </c>
      <c r="U59">
        <v>0.17339213080529753</v>
      </c>
      <c r="V59">
        <v>-2.1073541784029801E-2</v>
      </c>
    </row>
    <row r="60" spans="1:22">
      <c r="A60">
        <v>58</v>
      </c>
      <c r="B60" t="s">
        <v>45</v>
      </c>
      <c r="C60" t="s">
        <v>54</v>
      </c>
      <c r="D60">
        <v>52.183126666924444</v>
      </c>
      <c r="E60">
        <v>8.5753855696650061E-2</v>
      </c>
      <c r="F60">
        <v>0.15642317531184025</v>
      </c>
      <c r="G60">
        <v>-2.5073100357790441E-2</v>
      </c>
      <c r="I60">
        <v>372.73207152301097</v>
      </c>
      <c r="J60">
        <v>0.13722904770462521</v>
      </c>
      <c r="K60">
        <v>0.53951657394873531</v>
      </c>
      <c r="L60">
        <v>-0.18704120810480349</v>
      </c>
      <c r="N60">
        <v>21.021468653727361</v>
      </c>
      <c r="O60">
        <v>9.5727902187138086E-2</v>
      </c>
      <c r="P60">
        <v>-0.18826771437158091</v>
      </c>
      <c r="Q60">
        <v>-9.6816309981525642E-3</v>
      </c>
      <c r="S60">
        <v>-66.793325670087242</v>
      </c>
      <c r="T60">
        <v>5.6819051103246247E-2</v>
      </c>
      <c r="U60">
        <v>0.33801450566106644</v>
      </c>
      <c r="V60">
        <v>3.5197798102769712E-2</v>
      </c>
    </row>
    <row r="61" spans="1:22">
      <c r="A61">
        <v>59</v>
      </c>
      <c r="B61" t="s">
        <v>45</v>
      </c>
      <c r="C61" t="s">
        <v>55</v>
      </c>
      <c r="D61">
        <v>182.85220130312337</v>
      </c>
      <c r="E61">
        <v>8.8627817855804258E-2</v>
      </c>
      <c r="F61">
        <v>0.49479292572951544</v>
      </c>
      <c r="G61">
        <v>-9.0432425759979826E-2</v>
      </c>
      <c r="I61">
        <v>241.96427404881672</v>
      </c>
      <c r="J61">
        <v>9.8244861622659413E-2</v>
      </c>
      <c r="K61">
        <v>0.71149663189853696</v>
      </c>
      <c r="L61">
        <v>-0.12051171148446872</v>
      </c>
      <c r="N61">
        <v>-9.1881073442714989</v>
      </c>
      <c r="O61">
        <v>8.6140052377506576E-2</v>
      </c>
      <c r="P61">
        <v>-0.14295318733531928</v>
      </c>
      <c r="Q61">
        <v>5.9738301011200605E-3</v>
      </c>
      <c r="S61">
        <v>97.028374176178318</v>
      </c>
      <c r="T61">
        <v>6.1568527463199949E-2</v>
      </c>
      <c r="U61">
        <v>0.84023573062599644</v>
      </c>
      <c r="V61">
        <v>-4.6865248992237145E-2</v>
      </c>
    </row>
    <row r="62" spans="1:22">
      <c r="A62">
        <v>60</v>
      </c>
      <c r="B62" t="s">
        <v>45</v>
      </c>
      <c r="C62" t="s">
        <v>56</v>
      </c>
      <c r="D62">
        <v>-112.68872037371854</v>
      </c>
      <c r="E62">
        <v>9.2229202316664941E-2</v>
      </c>
      <c r="F62">
        <v>-4.6451794147691267E-2</v>
      </c>
      <c r="G62">
        <v>5.7331906215001414E-2</v>
      </c>
      <c r="I62">
        <v>-70.99190985025524</v>
      </c>
      <c r="J62">
        <v>0.12413812943850266</v>
      </c>
      <c r="K62">
        <v>-3.8500719786465104E-2</v>
      </c>
      <c r="L62">
        <v>3.5529926646746812E-2</v>
      </c>
      <c r="N62">
        <v>456.4809777185452</v>
      </c>
      <c r="O62">
        <v>0.1665461770102119</v>
      </c>
      <c r="P62">
        <v>-2.7340430477716938E-2</v>
      </c>
      <c r="Q62">
        <v>-0.22940241444524001</v>
      </c>
      <c r="S62">
        <v>-574.59475854353025</v>
      </c>
      <c r="T62">
        <v>-1.5428864784684658E-2</v>
      </c>
      <c r="U62">
        <v>0.77849838168847985</v>
      </c>
      <c r="V62">
        <v>0.29103279354469974</v>
      </c>
    </row>
    <row r="63" spans="1:22">
      <c r="A63">
        <v>61</v>
      </c>
      <c r="B63" t="s">
        <v>45</v>
      </c>
      <c r="C63" t="s">
        <v>57</v>
      </c>
      <c r="D63">
        <v>164.44340968266638</v>
      </c>
      <c r="E63">
        <v>0.11721014281932336</v>
      </c>
      <c r="F63">
        <v>-0.1476254836737477</v>
      </c>
      <c r="G63">
        <v>-8.1295167073469496E-2</v>
      </c>
      <c r="I63">
        <v>298.01252772297073</v>
      </c>
      <c r="J63">
        <v>0.12859346822555809</v>
      </c>
      <c r="K63">
        <v>0.27973566422720791</v>
      </c>
      <c r="L63">
        <v>-0.14879571783556883</v>
      </c>
      <c r="N63">
        <v>60.862900740639468</v>
      </c>
      <c r="O63">
        <v>0.11366423057894366</v>
      </c>
      <c r="P63">
        <v>-0.15377998299160928</v>
      </c>
      <c r="Q63">
        <v>-2.9724006697029362E-2</v>
      </c>
      <c r="S63">
        <v>1531.099031596885</v>
      </c>
      <c r="T63">
        <v>0.26765364556101168</v>
      </c>
      <c r="U63">
        <v>0.26499064941658235</v>
      </c>
      <c r="V63">
        <v>-0.76819162521236095</v>
      </c>
    </row>
    <row r="64" spans="1:22">
      <c r="A64">
        <v>62</v>
      </c>
      <c r="B64" t="s">
        <v>45</v>
      </c>
      <c r="C64" t="s">
        <v>58</v>
      </c>
      <c r="D64">
        <v>22.504407730307094</v>
      </c>
      <c r="E64">
        <v>3.3530037858411459E-2</v>
      </c>
      <c r="F64">
        <v>0.61489369797995153</v>
      </c>
      <c r="G64">
        <v>-6.8141481091341296E-3</v>
      </c>
      <c r="I64">
        <v>115.16358627259784</v>
      </c>
      <c r="J64">
        <v>2.5316356449300838E-2</v>
      </c>
      <c r="K64">
        <v>0.96336740039318292</v>
      </c>
      <c r="L64">
        <v>-5.2487569835892714E-2</v>
      </c>
      <c r="N64">
        <v>438.28284071248942</v>
      </c>
      <c r="O64">
        <v>8.8318318988973105E-2</v>
      </c>
      <c r="P64">
        <v>0.58782086901881903</v>
      </c>
      <c r="Q64">
        <v>-0.21625212279173792</v>
      </c>
      <c r="S64">
        <v>-1502.2084138371706</v>
      </c>
      <c r="T64">
        <v>-0.15181708718596751</v>
      </c>
      <c r="U64">
        <v>0.36485265298759256</v>
      </c>
      <c r="V64">
        <v>0.75985254739605101</v>
      </c>
    </row>
    <row r="65" spans="1:22">
      <c r="A65">
        <v>63</v>
      </c>
      <c r="B65" t="s">
        <v>45</v>
      </c>
      <c r="C65" t="s">
        <v>59</v>
      </c>
      <c r="D65">
        <v>15.822951235353429</v>
      </c>
      <c r="E65">
        <v>1.0258805944813076E-2</v>
      </c>
      <c r="F65">
        <v>3.9233569906022329E-2</v>
      </c>
      <c r="G65">
        <v>-8.0214835603130905E-3</v>
      </c>
      <c r="I65">
        <v>-49.112742160807421</v>
      </c>
      <c r="J65">
        <v>3.1136513610626171E-3</v>
      </c>
      <c r="K65">
        <v>-9.1129087306476425E-3</v>
      </c>
      <c r="L65">
        <v>2.4665374209752067E-2</v>
      </c>
      <c r="N65">
        <v>60.232139988847088</v>
      </c>
      <c r="O65">
        <v>1.6555658784481415E-2</v>
      </c>
      <c r="P65">
        <v>2.0637989825620998E-2</v>
      </c>
      <c r="Q65">
        <v>-3.036966753412854E-2</v>
      </c>
      <c r="S65">
        <v>24.94598281169722</v>
      </c>
      <c r="T65">
        <v>1.1931191397702221E-2</v>
      </c>
      <c r="U65">
        <v>1.3661651309788993E-2</v>
      </c>
      <c r="V65">
        <v>-1.2597179043924879E-2</v>
      </c>
    </row>
    <row r="66" spans="1:22">
      <c r="A66">
        <v>64</v>
      </c>
      <c r="B66" t="s">
        <v>45</v>
      </c>
      <c r="C66" t="s">
        <v>60</v>
      </c>
      <c r="D66">
        <v>540.10082665213167</v>
      </c>
      <c r="E66">
        <v>6.9651089700990945E-2</v>
      </c>
      <c r="F66">
        <v>0.59853303469664187</v>
      </c>
      <c r="G66">
        <v>-0.27081097205116766</v>
      </c>
      <c r="I66">
        <v>82.765812401955884</v>
      </c>
      <c r="J66">
        <v>3.3396864131315186E-2</v>
      </c>
      <c r="K66">
        <v>0.44122439786647299</v>
      </c>
      <c r="L66">
        <v>-4.1151053546353948E-2</v>
      </c>
      <c r="N66">
        <v>89.337450635631484</v>
      </c>
      <c r="O66">
        <v>-9.2392348731327421E-3</v>
      </c>
      <c r="P66">
        <v>1.0844292800833255</v>
      </c>
      <c r="Q66">
        <v>-4.3774922754884975E-2</v>
      </c>
      <c r="S66">
        <v>941.93975391004813</v>
      </c>
      <c r="T66">
        <v>0.12301717374693241</v>
      </c>
      <c r="U66">
        <v>0.37571636909430534</v>
      </c>
      <c r="V66">
        <v>-0.47289055742420288</v>
      </c>
    </row>
    <row r="67" spans="1:22">
      <c r="A67">
        <v>65</v>
      </c>
      <c r="B67" t="s">
        <v>45</v>
      </c>
      <c r="C67" t="s">
        <v>61</v>
      </c>
      <c r="D67">
        <v>-308.10972532012642</v>
      </c>
      <c r="E67">
        <v>7.0564286842768317E-2</v>
      </c>
      <c r="F67">
        <v>0.16535018648925826</v>
      </c>
      <c r="G67">
        <v>0.15420459724702135</v>
      </c>
      <c r="I67">
        <v>1117.2935291186379</v>
      </c>
      <c r="J67">
        <v>0.29798329141107849</v>
      </c>
      <c r="K67">
        <v>-1.642650496845893</v>
      </c>
      <c r="L67">
        <v>-0.56413066672501055</v>
      </c>
      <c r="N67">
        <v>-148.4544538625405</v>
      </c>
      <c r="O67">
        <v>0.12339486681043915</v>
      </c>
      <c r="P67">
        <v>-0.67058129835159175</v>
      </c>
      <c r="Q67">
        <v>7.319341950235296E-2</v>
      </c>
      <c r="S67">
        <v>-256.90139800451732</v>
      </c>
      <c r="T67">
        <v>4.7432850018336158E-2</v>
      </c>
      <c r="U67">
        <v>-0.36868548118911587</v>
      </c>
      <c r="V67">
        <v>0.13058067340701487</v>
      </c>
    </row>
    <row r="68" spans="1:22">
      <c r="A68">
        <v>66</v>
      </c>
      <c r="B68" t="s">
        <v>45</v>
      </c>
      <c r="C68" t="s">
        <v>62</v>
      </c>
      <c r="D68">
        <v>79.238938480620732</v>
      </c>
      <c r="E68">
        <v>0.17376647537483117</v>
      </c>
      <c r="F68">
        <v>0.47128884305625807</v>
      </c>
      <c r="G68">
        <v>-3.8173980011031276E-2</v>
      </c>
      <c r="I68">
        <v>1574.1551903987277</v>
      </c>
      <c r="J68">
        <v>0.30255406412094904</v>
      </c>
      <c r="K68">
        <v>0.85637155192660896</v>
      </c>
      <c r="L68">
        <v>-0.78755236408730112</v>
      </c>
      <c r="N68">
        <v>-149.00124491755963</v>
      </c>
      <c r="O68">
        <v>0.10007414899455977</v>
      </c>
      <c r="P68">
        <v>-0.60729996652892848</v>
      </c>
      <c r="Q68">
        <v>8.0652790099549246E-2</v>
      </c>
      <c r="S68">
        <v>-887.50397978351566</v>
      </c>
      <c r="T68">
        <v>6.8097629946089241E-2</v>
      </c>
      <c r="U68">
        <v>-0.48937047533335143</v>
      </c>
      <c r="V68">
        <v>0.44858631727623921</v>
      </c>
    </row>
    <row r="69" spans="1:22">
      <c r="A69">
        <v>7</v>
      </c>
      <c r="C69" t="s">
        <v>423</v>
      </c>
      <c r="D69">
        <v>0</v>
      </c>
      <c r="E69">
        <v>0</v>
      </c>
      <c r="F69">
        <v>0</v>
      </c>
      <c r="G69">
        <v>0</v>
      </c>
      <c r="I69">
        <v>0</v>
      </c>
      <c r="J69">
        <v>0</v>
      </c>
      <c r="K69">
        <v>0</v>
      </c>
      <c r="L69">
        <v>0</v>
      </c>
      <c r="N69">
        <v>0</v>
      </c>
      <c r="O69">
        <v>0</v>
      </c>
      <c r="P69">
        <v>0</v>
      </c>
      <c r="Q69">
        <v>0</v>
      </c>
      <c r="S69">
        <v>0</v>
      </c>
      <c r="T69">
        <v>0</v>
      </c>
      <c r="U69">
        <v>0</v>
      </c>
      <c r="V69">
        <v>0</v>
      </c>
    </row>
    <row r="70" spans="1:22">
      <c r="A70">
        <v>18</v>
      </c>
      <c r="C70" t="s">
        <v>423</v>
      </c>
      <c r="D70">
        <v>0</v>
      </c>
      <c r="E70">
        <v>0</v>
      </c>
      <c r="F70">
        <v>0</v>
      </c>
      <c r="G70">
        <v>0</v>
      </c>
      <c r="I70">
        <v>0</v>
      </c>
      <c r="J70">
        <v>0</v>
      </c>
      <c r="K70">
        <v>0</v>
      </c>
      <c r="L70">
        <v>0</v>
      </c>
      <c r="N70">
        <v>0</v>
      </c>
      <c r="O70">
        <v>0</v>
      </c>
      <c r="P70">
        <v>0</v>
      </c>
      <c r="Q70">
        <v>0</v>
      </c>
      <c r="S70">
        <v>0</v>
      </c>
      <c r="T70">
        <v>0</v>
      </c>
      <c r="U70">
        <v>0</v>
      </c>
      <c r="V70">
        <v>0</v>
      </c>
    </row>
    <row r="71" spans="1:22">
      <c r="A71">
        <v>31</v>
      </c>
      <c r="C71" t="s">
        <v>428</v>
      </c>
      <c r="D71">
        <v>76.375261439839576</v>
      </c>
      <c r="E71">
        <v>0.10479195579644009</v>
      </c>
      <c r="F71">
        <v>0.33703945704318528</v>
      </c>
      <c r="G71">
        <v>-3.6347925251421546E-2</v>
      </c>
      <c r="I71">
        <v>-1140.9827050012234</v>
      </c>
      <c r="J71">
        <v>-3.1188807118572897E-2</v>
      </c>
      <c r="K71">
        <v>0.28928983594807789</v>
      </c>
      <c r="L71">
        <v>0.5756006169652873</v>
      </c>
      <c r="N71">
        <v>47.079491021076805</v>
      </c>
      <c r="O71">
        <v>0.12613192271292276</v>
      </c>
      <c r="P71">
        <v>6.0743545406468868E-2</v>
      </c>
      <c r="Q71">
        <v>-2.2069707867859261E-2</v>
      </c>
      <c r="S71">
        <v>246.81106538100792</v>
      </c>
      <c r="T71">
        <v>9.9449491905464454E-2</v>
      </c>
      <c r="U71">
        <v>0.75832447934512648</v>
      </c>
      <c r="V71">
        <v>-0.12176197879917443</v>
      </c>
    </row>
    <row r="72" spans="1:22">
      <c r="A72">
        <v>32</v>
      </c>
      <c r="C72" t="s">
        <v>429</v>
      </c>
      <c r="D72">
        <v>-65.702640227093198</v>
      </c>
      <c r="E72">
        <v>0.12591593814550195</v>
      </c>
      <c r="F72">
        <v>8.8473097188891417E-2</v>
      </c>
      <c r="G72">
        <v>3.3193759681633732E-2</v>
      </c>
      <c r="I72">
        <v>-1423.7111036812519</v>
      </c>
      <c r="J72">
        <v>-5.9878295719200678E-3</v>
      </c>
      <c r="K72">
        <v>-0.66097389771199444</v>
      </c>
      <c r="L72">
        <v>0.71599308926412863</v>
      </c>
      <c r="N72">
        <v>-320.06503521467505</v>
      </c>
      <c r="O72">
        <v>9.3736482918575878E-2</v>
      </c>
      <c r="P72">
        <v>0.17568512990573365</v>
      </c>
      <c r="Q72">
        <v>0.16124829578446501</v>
      </c>
      <c r="S72">
        <v>455.14168097570143</v>
      </c>
      <c r="T72">
        <v>0.16843940761577827</v>
      </c>
      <c r="U72">
        <v>0.420026604182616</v>
      </c>
      <c r="V72">
        <v>-0.22868223238940391</v>
      </c>
    </row>
  </sheetData>
  <pageMargins left="0.7" right="0.7" top="0.75" bottom="0.75" header="0.3" footer="0.3"/>
  <pageSetup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8"/>
  <sheetViews>
    <sheetView tabSelected="1" workbookViewId="0">
      <selection activeCell="I17" sqref="I17"/>
    </sheetView>
  </sheetViews>
  <sheetFormatPr defaultColWidth="11" defaultRowHeight="15.75"/>
  <cols>
    <col min="1" max="1" width="3.625" customWidth="1"/>
    <col min="2" max="2" width="13.875" customWidth="1"/>
    <col min="3" max="3" width="49.625" customWidth="1"/>
    <col min="4" max="11" width="11.875" customWidth="1"/>
  </cols>
  <sheetData>
    <row r="1" spans="2:14" ht="16.5" thickBot="1"/>
    <row r="2" spans="2:14" ht="21.75" thickBot="1">
      <c r="C2" s="6" t="s">
        <v>182</v>
      </c>
      <c r="D2" s="206">
        <v>2018</v>
      </c>
      <c r="N2" t="s">
        <v>430</v>
      </c>
    </row>
    <row r="3" spans="2:14" ht="21.75" thickBot="1">
      <c r="C3" s="6" t="s">
        <v>63</v>
      </c>
      <c r="D3" s="207">
        <v>118</v>
      </c>
      <c r="F3" s="7"/>
      <c r="G3" s="8">
        <v>2017</v>
      </c>
      <c r="H3" s="8">
        <v>2016</v>
      </c>
      <c r="I3" s="8">
        <v>2015</v>
      </c>
      <c r="J3" s="8">
        <v>2014</v>
      </c>
      <c r="K3" s="8">
        <v>2013</v>
      </c>
      <c r="N3" t="s">
        <v>431</v>
      </c>
    </row>
    <row r="4" spans="2:14" ht="21.75" thickBot="1">
      <c r="C4" s="6" t="s">
        <v>64</v>
      </c>
      <c r="D4" s="208">
        <v>1</v>
      </c>
      <c r="F4" s="9" t="s">
        <v>63</v>
      </c>
      <c r="G4" s="10">
        <v>118</v>
      </c>
      <c r="H4" s="11">
        <v>115.4</v>
      </c>
      <c r="I4" s="11">
        <v>114.6</v>
      </c>
      <c r="J4" s="11">
        <v>112</v>
      </c>
      <c r="K4" s="11">
        <v>108.1</v>
      </c>
      <c r="N4" t="s">
        <v>432</v>
      </c>
    </row>
    <row r="5" spans="2:14" ht="21.75" thickBot="1">
      <c r="C5" s="6" t="s">
        <v>65</v>
      </c>
      <c r="D5" s="209">
        <v>2.5499999999999998</v>
      </c>
      <c r="F5" s="12" t="s">
        <v>66</v>
      </c>
      <c r="G5" s="13">
        <v>2.54</v>
      </c>
      <c r="H5" s="14">
        <v>2.2999999999999998</v>
      </c>
      <c r="I5" s="14">
        <v>2.71</v>
      </c>
      <c r="J5" s="14">
        <v>3.83</v>
      </c>
      <c r="K5" s="14">
        <v>3.92</v>
      </c>
      <c r="N5" t="s">
        <v>433</v>
      </c>
    </row>
    <row r="6" spans="2:14">
      <c r="C6" t="s">
        <v>67</v>
      </c>
    </row>
    <row r="7" spans="2:14">
      <c r="N7" t="s">
        <v>434</v>
      </c>
    </row>
    <row r="8" spans="2:14" ht="21.75" thickBot="1">
      <c r="E8" s="6"/>
      <c r="F8" s="6"/>
      <c r="G8" s="6"/>
      <c r="N8" t="s">
        <v>435</v>
      </c>
    </row>
    <row r="9" spans="2:14" ht="20.25">
      <c r="B9" s="1"/>
      <c r="C9" s="2" t="s">
        <v>0</v>
      </c>
      <c r="D9" s="138" t="s">
        <v>68</v>
      </c>
      <c r="E9" s="138" t="s">
        <v>69</v>
      </c>
      <c r="F9" s="138" t="s">
        <v>70</v>
      </c>
      <c r="G9" s="156" t="s">
        <v>71</v>
      </c>
      <c r="J9" s="162"/>
    </row>
    <row r="10" spans="2:14" ht="18.75">
      <c r="B10" s="229" t="s">
        <v>1</v>
      </c>
      <c r="C10" s="3" t="s">
        <v>2</v>
      </c>
      <c r="D10" s="137">
        <f>IF(AND(pp!C10&gt;1, pp!C10&lt;5),MROUND(pp!C10,0.25), IF(pp!C10&gt;=5, MROUND(pp!C10, 0.5), pp!C10))</f>
        <v>12</v>
      </c>
      <c r="E10" s="137">
        <f>IF(AND(pp!D10&gt;1, pp!D10&lt;5),MROUND(pp!D10,0.25), IF(pp!D10&gt;=5, MROUND(pp!D10, 0.5), pp!D10))</f>
        <v>12</v>
      </c>
      <c r="F10" s="137">
        <f>IF(AND(pp!E10&gt;1, pp!E10&lt;5),MROUND(pp!E10,0.25), IF(pp!E10&gt;=5, MROUND(pp!E10, 0.5), pp!E10))</f>
        <v>11</v>
      </c>
      <c r="G10" s="157">
        <f>IF(AND(pp!F10&gt;1, pp!F10&lt;5),MROUND(pp!F10,0.25), IF(pp!F10&gt;=5, MROUND(pp!F10, 0.5), pp!F10))</f>
        <v>13</v>
      </c>
      <c r="J10" s="21"/>
      <c r="L10" s="78"/>
      <c r="N10" t="s">
        <v>436</v>
      </c>
    </row>
    <row r="11" spans="2:14" ht="18.75">
      <c r="B11" s="230"/>
      <c r="C11" s="4" t="s">
        <v>3</v>
      </c>
      <c r="D11" s="137">
        <f>IF(AND(pp!C11&gt;1, pp!C11&lt;5),MROUND(pp!C11,0.25), IF(pp!C11&gt;=5, MROUND(pp!C11, 0.5), pp!C11))</f>
        <v>12.5</v>
      </c>
      <c r="E11" s="137">
        <f>IF(AND(pp!D11&gt;1, pp!D11&lt;5),MROUND(pp!D11,0.25), IF(pp!D11&gt;=5, MROUND(pp!D11, 0.5), pp!D11))</f>
        <v>12.5</v>
      </c>
      <c r="F11" s="137">
        <f>IF(AND(pp!E11&gt;1, pp!E11&lt;5),MROUND(pp!E11,0.25), IF(pp!E11&gt;=5, MROUND(pp!E11, 0.5), pp!E11))</f>
        <v>12.5</v>
      </c>
      <c r="G11" s="157">
        <f>IF(AND(pp!F11&gt;1, pp!F11&lt;5),MROUND(pp!F11,0.25), IF(pp!F11&gt;=5, MROUND(pp!F11, 0.5), pp!F11))</f>
        <v>12.5</v>
      </c>
      <c r="J11" s="21"/>
      <c r="L11" s="78"/>
      <c r="N11" t="s">
        <v>437</v>
      </c>
    </row>
    <row r="12" spans="2:14" ht="18.75">
      <c r="B12" s="230"/>
      <c r="C12" s="4" t="s">
        <v>4</v>
      </c>
      <c r="D12" s="137">
        <f>IF(AND(pp!C12&gt;1, pp!C12&lt;5),MROUND(pp!C12,0.25), IF(pp!C12&gt;=5, MROUND(pp!C12, 0.5), pp!C12))</f>
        <v>14</v>
      </c>
      <c r="E12" s="137">
        <f>IF(AND(pp!D12&gt;1, pp!D12&lt;5),MROUND(pp!D12,0.25), IF(pp!D12&gt;=5, MROUND(pp!D12, 0.5), pp!D12))</f>
        <v>13</v>
      </c>
      <c r="F12" s="137">
        <f>IF(AND(pp!E12&gt;1, pp!E12&lt;5),MROUND(pp!E12,0.25), IF(pp!E12&gt;=5, MROUND(pp!E12, 0.5), pp!E12))</f>
        <v>16.5</v>
      </c>
      <c r="G12" s="157">
        <f>IF(AND(pp!F12&gt;1, pp!F12&lt;5),MROUND(pp!F12,0.25), IF(pp!F12&gt;=5, MROUND(pp!F12, 0.5), pp!F12))</f>
        <v>13</v>
      </c>
      <c r="J12" s="21"/>
      <c r="L12" s="78"/>
    </row>
    <row r="13" spans="2:14" ht="18.75">
      <c r="B13" s="230"/>
      <c r="C13" s="134" t="s">
        <v>391</v>
      </c>
      <c r="D13" s="137">
        <f>IF(AND(pp!C13&gt;1, pp!C13&lt;5),MROUND(pp!C13,0.25), IF(pp!C13&gt;=5, MROUND(pp!C13, 0.5), pp!C13))</f>
        <v>13.5</v>
      </c>
      <c r="E13" s="137">
        <f>IF(AND(pp!D13&gt;1, pp!D13&lt;5),MROUND(pp!D13,0.25), IF(pp!D13&gt;=5, MROUND(pp!D13, 0.5), pp!D13))</f>
        <v>14</v>
      </c>
      <c r="F13" s="137">
        <f>IF(AND(pp!E13&gt;1, pp!E13&lt;5),MROUND(pp!E13,0.25), IF(pp!E13&gt;=5, MROUND(pp!E13, 0.5), pp!E13))</f>
        <v>14</v>
      </c>
      <c r="G13" s="157">
        <f>IF(AND(pp!F13&gt;1, pp!F13&lt;5),MROUND(pp!F13,0.25), IF(pp!F13&gt;=5, MROUND(pp!F13, 0.5), pp!F13))</f>
        <v>13.5</v>
      </c>
      <c r="L13" s="78"/>
    </row>
    <row r="14" spans="2:14" ht="18.75">
      <c r="B14" s="230"/>
      <c r="C14" s="134" t="s">
        <v>225</v>
      </c>
      <c r="D14" s="137">
        <f>IF(AND(pp!C14&gt;1, pp!C14&lt;5),MROUND(pp!C14,0.25), IF(pp!C14&gt;=5, MROUND(pp!C14, 0.5), pp!C14))</f>
        <v>17</v>
      </c>
      <c r="E14" s="137">
        <f>IF(AND(pp!D14&gt;1, pp!D14&lt;5),MROUND(pp!D14,0.25), IF(pp!D14&gt;=5, MROUND(pp!D14, 0.5), pp!D14))</f>
        <v>17.5</v>
      </c>
      <c r="F14" s="137">
        <f>IF(AND(pp!E14&gt;1, pp!E14&lt;5),MROUND(pp!E14,0.25), IF(pp!E14&gt;=5, MROUND(pp!E14, 0.5), pp!E14))</f>
        <v>18</v>
      </c>
      <c r="G14" s="157">
        <f>IF(AND(pp!F14&gt;1, pp!F14&lt;5),MROUND(pp!F14,0.25), IF(pp!F14&gt;=5, MROUND(pp!F14, 0.5), pp!F14))</f>
        <v>16</v>
      </c>
      <c r="L14" s="78"/>
    </row>
    <row r="15" spans="2:14" ht="18.75">
      <c r="B15" s="230"/>
      <c r="C15" s="134" t="s">
        <v>226</v>
      </c>
      <c r="D15" s="137">
        <f>IF(AND(pp!C15&gt;1, pp!C15&lt;5),MROUND(pp!C15,0.25), IF(pp!C15&gt;=5, MROUND(pp!C15, 0.5), pp!C15))</f>
        <v>13.5</v>
      </c>
      <c r="E15" s="137">
        <f>IF(AND(pp!D15&gt;1, pp!D15&lt;5),MROUND(pp!D15,0.25), IF(pp!D15&gt;=5, MROUND(pp!D15, 0.5), pp!D15))</f>
        <v>14.5</v>
      </c>
      <c r="F15" s="137">
        <f>IF(AND(pp!E15&gt;1, pp!E15&lt;5),MROUND(pp!E15,0.25), IF(pp!E15&gt;=5, MROUND(pp!E15, 0.5), pp!E15))</f>
        <v>12</v>
      </c>
      <c r="G15" s="157">
        <f>IF(AND(pp!F15&gt;1, pp!F15&lt;5),MROUND(pp!F15,0.25), IF(pp!F15&gt;=5, MROUND(pp!F15, 0.5), pp!F15))</f>
        <v>15</v>
      </c>
      <c r="L15" s="78"/>
    </row>
    <row r="16" spans="2:14" ht="18.75">
      <c r="B16" s="230"/>
      <c r="C16" s="135" t="s">
        <v>227</v>
      </c>
      <c r="D16" s="137">
        <f>IF(AND(pp!C16&gt;1, pp!C16&lt;5),MROUND(pp!C16,0.25), IF(pp!C16&gt;=5, MROUND(pp!C16, 0.5), pp!C16))</f>
        <v>18</v>
      </c>
      <c r="E16" s="137">
        <f>IF(AND(pp!D16&gt;1, pp!D16&lt;5),MROUND(pp!D16,0.25), IF(pp!D16&gt;=5, MROUND(pp!D16, 0.5), pp!D16))</f>
        <v>16</v>
      </c>
      <c r="F16" s="137">
        <f>IF(AND(pp!E16&gt;1, pp!E16&lt;5),MROUND(pp!E16,0.25), IF(pp!E16&gt;=5, MROUND(pp!E16, 0.5), pp!E16))</f>
        <v>18</v>
      </c>
      <c r="G16" s="157">
        <f>IF(AND(pp!F16&gt;1, pp!F16&lt;5),MROUND(pp!F16,0.25), IF(pp!F16&gt;=5, MROUND(pp!F16, 0.5), pp!F16))</f>
        <v>20</v>
      </c>
      <c r="L16" s="78"/>
    </row>
    <row r="17" spans="2:12" ht="18.75">
      <c r="B17" s="230"/>
      <c r="C17" s="134" t="s">
        <v>392</v>
      </c>
      <c r="D17" s="137">
        <f>IF(AND(pp!C17&gt;1, pp!C17&lt;5),MROUND(pp!C17,0.25), IF(pp!C17&gt;=5, MROUND(pp!C17, 0.5), pp!C17))</f>
        <v>8.5</v>
      </c>
      <c r="E17" s="137">
        <f>IF(AND(pp!D17&gt;1, pp!D17&lt;5),MROUND(pp!D17,0.25), IF(pp!D17&gt;=5, MROUND(pp!D17, 0.5), pp!D17))</f>
        <v>9</v>
      </c>
      <c r="F17" s="137">
        <f>IF(AND(pp!E17&gt;1, pp!E17&lt;5),MROUND(pp!E17,0.25), IF(pp!E17&gt;=5, MROUND(pp!E17, 0.5), pp!E17))</f>
        <v>8.5</v>
      </c>
      <c r="G17" s="157">
        <f>IF(AND(pp!F17&gt;1, pp!F17&lt;5),MROUND(pp!F17,0.25), IF(pp!F17&gt;=5, MROUND(pp!F17, 0.5), pp!F17))</f>
        <v>9</v>
      </c>
      <c r="L17" s="78"/>
    </row>
    <row r="18" spans="2:12" ht="18.75">
      <c r="B18" s="230"/>
      <c r="C18" s="134" t="s">
        <v>5</v>
      </c>
      <c r="D18" s="137">
        <f>IF(AND(pp!C18&gt;1, pp!C18&lt;5),MROUND(pp!C18,0.25), IF(pp!C18&gt;=5, MROUND(pp!C18, 0.5), pp!C18))</f>
        <v>8</v>
      </c>
      <c r="E18" s="137">
        <f>IF(AND(pp!D18&gt;1, pp!D18&lt;5),MROUND(pp!D18,0.25), IF(pp!D18&gt;=5, MROUND(pp!D18, 0.5), pp!D18))</f>
        <v>8</v>
      </c>
      <c r="F18" s="137">
        <f>IF(AND(pp!E18&gt;1, pp!E18&lt;5),MROUND(pp!E18,0.25), IF(pp!E18&gt;=5, MROUND(pp!E18, 0.5), pp!E18))</f>
        <v>8</v>
      </c>
      <c r="G18" s="157">
        <f>IF(AND(pp!F18&gt;1, pp!F18&lt;5),MROUND(pp!F18,0.25), IF(pp!F18&gt;=5, MROUND(pp!F18, 0.5), pp!F18))</f>
        <v>9.5</v>
      </c>
      <c r="J18" s="21"/>
      <c r="L18" s="78"/>
    </row>
    <row r="19" spans="2:12" ht="18.75">
      <c r="B19" s="230"/>
      <c r="C19" s="134" t="s">
        <v>400</v>
      </c>
      <c r="D19" s="137">
        <f>IF(AND(pp!C19&gt;1, pp!C19&lt;5),MROUND(pp!C19,0.25), IF(pp!C19&gt;=5, MROUND(pp!C19, 0.5), pp!C19))</f>
        <v>11.5</v>
      </c>
      <c r="E19" s="137">
        <f>IF(AND(pp!D19&gt;1, pp!D19&lt;5),MROUND(pp!D19,0.25), IF(pp!D19&gt;=5, MROUND(pp!D19, 0.5), pp!D19))</f>
        <v>12.5</v>
      </c>
      <c r="F19" s="137">
        <f>IF(AND(pp!E19&gt;1, pp!E19&lt;5),MROUND(pp!E19,0.25), IF(pp!E19&gt;=5, MROUND(pp!E19, 0.5), pp!E19))</f>
        <v>10</v>
      </c>
      <c r="G19" s="157">
        <f>IF(AND(pp!F19&gt;1, pp!F19&lt;5),MROUND(pp!F19,0.25), IF(pp!F19&gt;=5, MROUND(pp!F19, 0.5), pp!F19))</f>
        <v>12</v>
      </c>
      <c r="J19" s="21"/>
      <c r="L19" s="78"/>
    </row>
    <row r="20" spans="2:12" ht="18.75">
      <c r="B20" s="231"/>
      <c r="C20" s="5" t="s">
        <v>7</v>
      </c>
      <c r="D20" s="142">
        <f>IF(AND(pp!C20&gt;1, pp!C20&lt;5),MROUND(pp!C20,0.25), IF(pp!C20&gt;=5, MROUND(pp!C20, 0.5), pp!C20))</f>
        <v>10.5</v>
      </c>
      <c r="E20" s="143">
        <f>IF(AND(pp!D20&gt;1, pp!D20&lt;5),MROUND(pp!D20,0.25), IF(pp!D20&gt;=5, MROUND(pp!D20, 0.5), pp!D20))</f>
        <v>11</v>
      </c>
      <c r="F20" s="143">
        <f>IF(AND(pp!E20&gt;1, pp!E20&lt;5),MROUND(pp!E20,0.25), IF(pp!E20&gt;=5, MROUND(pp!E20, 0.5), pp!E20))</f>
        <v>11.5</v>
      </c>
      <c r="G20" s="158">
        <f>IF(AND(pp!F20&gt;1, pp!F20&lt;5),MROUND(pp!F20,0.25), IF(pp!F20&gt;=5, MROUND(pp!F20, 0.5), pp!F20))</f>
        <v>10.5</v>
      </c>
      <c r="J20" s="21"/>
      <c r="L20" s="78"/>
    </row>
    <row r="21" spans="2:12" ht="18.75">
      <c r="B21" s="235" t="s">
        <v>8</v>
      </c>
      <c r="C21" s="4" t="s">
        <v>9</v>
      </c>
      <c r="D21" s="137">
        <f>IF(AND(pp!C21&gt;1, pp!C21&lt;5),MROUND(pp!C21,0.25), IF(pp!C21&gt;=5, MROUND(pp!C21, 0.5), pp!C21))</f>
        <v>9</v>
      </c>
      <c r="E21" s="137">
        <f>IF(AND(pp!D21&gt;1, pp!D21&lt;5),MROUND(pp!D21,0.25), IF(pp!D21&gt;=5, MROUND(pp!D21, 0.5), pp!D21))</f>
        <v>14</v>
      </c>
      <c r="F21" s="137">
        <f>IF(AND(pp!E21&gt;1, pp!E21&lt;5),MROUND(pp!E21,0.25), IF(pp!E21&gt;=5, MROUND(pp!E21, 0.5), pp!E21))</f>
        <v>9</v>
      </c>
      <c r="G21" s="157">
        <f>IF(AND(pp!F21&gt;1, pp!F21&lt;5),MROUND(pp!F21,0.25), IF(pp!F21&gt;=5, MROUND(pp!F21, 0.5), pp!F21))</f>
        <v>8.5</v>
      </c>
      <c r="J21" s="21"/>
      <c r="L21" s="78"/>
    </row>
    <row r="22" spans="2:12" ht="18.75">
      <c r="B22" s="235"/>
      <c r="C22" s="4" t="s">
        <v>10</v>
      </c>
      <c r="D22" s="137">
        <f>IF(AND(pp!C22&gt;1, pp!C22&lt;5),MROUND(pp!C22,0.25), IF(pp!C22&gt;=5, MROUND(pp!C22, 0.5), pp!C22))</f>
        <v>5.5</v>
      </c>
      <c r="E22" s="137">
        <f>IF(AND(pp!D22&gt;1, pp!D22&lt;5),MROUND(pp!D22,0.25), IF(pp!D22&gt;=5, MROUND(pp!D22, 0.5), pp!D22))</f>
        <v>5.5</v>
      </c>
      <c r="F22" s="137">
        <f>IF(AND(pp!E22&gt;1, pp!E22&lt;5),MROUND(pp!E22,0.25), IF(pp!E22&gt;=5, MROUND(pp!E22, 0.5), pp!E22))</f>
        <v>5.5</v>
      </c>
      <c r="G22" s="157">
        <f>IF(AND(pp!F22&gt;1, pp!F22&lt;5),MROUND(pp!F22,0.25), IF(pp!F22&gt;=5, MROUND(pp!F22, 0.5), pp!F22))</f>
        <v>6</v>
      </c>
      <c r="J22" s="21"/>
      <c r="L22" s="78"/>
    </row>
    <row r="23" spans="2:12" ht="18.75">
      <c r="B23" s="235"/>
      <c r="C23" s="4" t="s">
        <v>11</v>
      </c>
      <c r="D23" s="137">
        <f>IF(AND(pp!C23&gt;1, pp!C23&lt;5),MROUND(pp!C23,0.25), IF(pp!C23&gt;=5, MROUND(pp!C23, 0.5), pp!C23))</f>
        <v>6</v>
      </c>
      <c r="E23" s="137">
        <f>IF(AND(pp!D23&gt;1, pp!D23&lt;5),MROUND(pp!D23,0.25), IF(pp!D23&gt;=5, MROUND(pp!D23, 0.5), pp!D23))</f>
        <v>6</v>
      </c>
      <c r="F23" s="137">
        <f>IF(AND(pp!E23&gt;1, pp!E23&lt;5),MROUND(pp!E23,0.25), IF(pp!E23&gt;=5, MROUND(pp!E23, 0.5), pp!E23))</f>
        <v>5.5</v>
      </c>
      <c r="G23" s="157">
        <f>IF(AND(pp!F23&gt;1, pp!F23&lt;5),MROUND(pp!F23,0.25), IF(pp!F23&gt;=5, MROUND(pp!F23, 0.5), pp!F23))</f>
        <v>6</v>
      </c>
      <c r="J23" s="21"/>
      <c r="L23" s="78"/>
    </row>
    <row r="24" spans="2:12" ht="18.75">
      <c r="B24" s="235"/>
      <c r="C24" s="4" t="s">
        <v>12</v>
      </c>
      <c r="D24" s="137">
        <f>IF(AND(pp!C24&gt;1, pp!C24&lt;5),MROUND(pp!C24,0.25), IF(pp!C24&gt;=5, MROUND(pp!C24, 0.5), pp!C24))</f>
        <v>15</v>
      </c>
      <c r="E24" s="137">
        <f>IF(AND(pp!D24&gt;1, pp!D24&lt;5),MROUND(pp!D24,0.25), IF(pp!D24&gt;=5, MROUND(pp!D24, 0.5), pp!D24))</f>
        <v>15</v>
      </c>
      <c r="F24" s="137">
        <f>IF(AND(pp!E24&gt;1, pp!E24&lt;5),MROUND(pp!E24,0.25), IF(pp!E24&gt;=5, MROUND(pp!E24, 0.5), pp!E24))</f>
        <v>14</v>
      </c>
      <c r="G24" s="157">
        <f>IF(AND(pp!F24&gt;1, pp!F24&lt;5),MROUND(pp!F24,0.25), IF(pp!F24&gt;=5, MROUND(pp!F24, 0.5), pp!F24))</f>
        <v>15.5</v>
      </c>
      <c r="J24" s="21"/>
      <c r="L24" s="78"/>
    </row>
    <row r="25" spans="2:12" ht="18.75">
      <c r="B25" s="235"/>
      <c r="C25" s="4" t="s">
        <v>13</v>
      </c>
      <c r="D25" s="137">
        <f>IF(AND(pp!C25&gt;1, pp!C25&lt;5),MROUND(pp!C25,0.25), IF(pp!C25&gt;=5, MROUND(pp!C25, 0.5), pp!C25))</f>
        <v>6</v>
      </c>
      <c r="E25" s="137">
        <f>IF(AND(pp!D25&gt;1, pp!D25&lt;5),MROUND(pp!D25,0.25), IF(pp!D25&gt;=5, MROUND(pp!D25, 0.5), pp!D25))</f>
        <v>5.5</v>
      </c>
      <c r="F25" s="137">
        <f>IF(AND(pp!E25&gt;1, pp!E25&lt;5),MROUND(pp!E25,0.25), IF(pp!E25&gt;=5, MROUND(pp!E25, 0.5), pp!E25))</f>
        <v>5.5</v>
      </c>
      <c r="G25" s="157">
        <f>IF(AND(pp!F25&gt;1, pp!F25&lt;5),MROUND(pp!F25,0.25), IF(pp!F25&gt;=5, MROUND(pp!F25, 0.5), pp!F25))</f>
        <v>6</v>
      </c>
      <c r="J25" s="21"/>
      <c r="L25" s="78"/>
    </row>
    <row r="26" spans="2:12" ht="18.75">
      <c r="B26" s="235"/>
      <c r="C26" s="4" t="s">
        <v>14</v>
      </c>
      <c r="D26" s="137">
        <f>IF(AND(pp!C26&gt;1, pp!C26&lt;5),MROUND(pp!C26,0.25), IF(pp!C26&gt;=5, MROUND(pp!C26, 0.5), pp!C26))</f>
        <v>7.5</v>
      </c>
      <c r="E26" s="137">
        <f>IF(AND(pp!D26&gt;1, pp!D26&lt;5),MROUND(pp!D26,0.25), IF(pp!D26&gt;=5, MROUND(pp!D26, 0.5), pp!D26))</f>
        <v>7</v>
      </c>
      <c r="F26" s="137">
        <f>IF(AND(pp!E26&gt;1, pp!E26&lt;5),MROUND(pp!E26,0.25), IF(pp!E26&gt;=5, MROUND(pp!E26, 0.5), pp!E26))</f>
        <v>7.5</v>
      </c>
      <c r="G26" s="157">
        <f>IF(AND(pp!F26&gt;1, pp!F26&lt;5),MROUND(pp!F26,0.25), IF(pp!F26&gt;=5, MROUND(pp!F26, 0.5), pp!F26))</f>
        <v>7.5</v>
      </c>
      <c r="J26" s="21"/>
      <c r="L26" s="78"/>
    </row>
    <row r="27" spans="2:12" ht="18.75">
      <c r="B27" s="235"/>
      <c r="C27" s="4" t="s">
        <v>15</v>
      </c>
      <c r="D27" s="137">
        <f>IF(AND(pp!C27&gt;1, pp!C27&lt;5),MROUND(pp!C27,0.25), IF(pp!C27&gt;=5, MROUND(pp!C27, 0.5), pp!C27))</f>
        <v>6</v>
      </c>
      <c r="E27" s="137">
        <f>IF(AND(pp!D27&gt;1, pp!D27&lt;5),MROUND(pp!D27,0.25), IF(pp!D27&gt;=5, MROUND(pp!D27, 0.5), pp!D27))</f>
        <v>5.5</v>
      </c>
      <c r="F27" s="137">
        <f>IF(AND(pp!E27&gt;1, pp!E27&lt;5),MROUND(pp!E27,0.25), IF(pp!E27&gt;=5, MROUND(pp!E27, 0.5), pp!E27))</f>
        <v>5.5</v>
      </c>
      <c r="G27" s="157">
        <f>IF(AND(pp!F27&gt;1, pp!F27&lt;5),MROUND(pp!F27,0.25), IF(pp!F27&gt;=5, MROUND(pp!F27, 0.5), pp!F27))</f>
        <v>6</v>
      </c>
      <c r="J27" s="21"/>
      <c r="L27" s="78"/>
    </row>
    <row r="28" spans="2:12" ht="18.75">
      <c r="B28" s="235"/>
      <c r="C28" s="4" t="s">
        <v>16</v>
      </c>
      <c r="D28" s="142">
        <f>IF(AND(pp!C28&gt;1, pp!C28&lt;5),MROUND(pp!C28,0.25), IF(pp!C28&gt;=5, MROUND(pp!C28, 0.5), pp!C28))</f>
        <v>7.5</v>
      </c>
      <c r="E28" s="143">
        <f>IF(AND(pp!D28&gt;1, pp!D28&lt;5),MROUND(pp!D28,0.25), IF(pp!D28&gt;=5, MROUND(pp!D28, 0.5), pp!D28))</f>
        <v>7.5</v>
      </c>
      <c r="F28" s="143">
        <f>IF(AND(pp!E28&gt;1, pp!E28&lt;5),MROUND(pp!E28,0.25), IF(pp!E28&gt;=5, MROUND(pp!E28, 0.5), pp!E28))</f>
        <v>7.5</v>
      </c>
      <c r="G28" s="158">
        <f>IF(AND(pp!F28&gt;1, pp!F28&lt;5),MROUND(pp!F28,0.25), IF(pp!F28&gt;=5, MROUND(pp!F28, 0.5), pp!F28))</f>
        <v>8</v>
      </c>
      <c r="J28" s="21"/>
      <c r="L28" s="78"/>
    </row>
    <row r="29" spans="2:12" ht="18.75">
      <c r="B29" s="229" t="s">
        <v>17</v>
      </c>
      <c r="C29" s="3" t="s">
        <v>18</v>
      </c>
      <c r="D29" s="137">
        <f>IF(AND(pp!C29&gt;1, pp!C29&lt;5),MROUND(pp!C29,0.25), IF(pp!C29&gt;=5, MROUND(pp!C29, 0.5), pp!C29))</f>
        <v>14.5</v>
      </c>
      <c r="E29" s="137">
        <f>IF(AND(pp!D29&gt;1, pp!D29&lt;5),MROUND(pp!D29,0.25), IF(pp!D29&gt;=5, MROUND(pp!D29, 0.5), pp!D29))</f>
        <v>13.5</v>
      </c>
      <c r="F29" s="137">
        <f>IF(AND(pp!E29&gt;1, pp!E29&lt;5),MROUND(pp!E29,0.25), IF(pp!E29&gt;=5, MROUND(pp!E29, 0.5), pp!E29))</f>
        <v>15</v>
      </c>
      <c r="G29" s="157">
        <f>IF(AND(pp!F29&gt;1, pp!F29&lt;5),MROUND(pp!F29,0.25), IF(pp!F29&gt;=5, MROUND(pp!F29, 0.5), pp!F29))</f>
        <v>15.5</v>
      </c>
      <c r="J29" s="21"/>
      <c r="L29" s="78"/>
    </row>
    <row r="30" spans="2:12" ht="18.75">
      <c r="B30" s="230"/>
      <c r="C30" s="4" t="s">
        <v>19</v>
      </c>
      <c r="D30" s="137">
        <f>IF(AND(pp!C30&gt;1, pp!C30&lt;5),MROUND(pp!C30,0.25), IF(pp!C30&gt;=5, MROUND(pp!C30, 0.5), pp!C30))</f>
        <v>17</v>
      </c>
      <c r="E30" s="137">
        <f>IF(AND(pp!D30&gt;1, pp!D30&lt;5),MROUND(pp!D30,0.25), IF(pp!D30&gt;=5, MROUND(pp!D30, 0.5), pp!D30))</f>
        <v>17.5</v>
      </c>
      <c r="F30" s="137">
        <f>IF(AND(pp!E30&gt;1, pp!E30&lt;5),MROUND(pp!E30,0.25), IF(pp!E30&gt;=5, MROUND(pp!E30, 0.5), pp!E30))</f>
        <v>16.5</v>
      </c>
      <c r="G30" s="157">
        <f>IF(AND(pp!F30&gt;1, pp!F30&lt;5),MROUND(pp!F30,0.25), IF(pp!F30&gt;=5, MROUND(pp!F30, 0.5), pp!F30))</f>
        <v>15.5</v>
      </c>
      <c r="J30" s="21"/>
      <c r="L30" s="78"/>
    </row>
    <row r="31" spans="2:12" ht="18.75">
      <c r="B31" s="230"/>
      <c r="C31" s="4" t="s">
        <v>20</v>
      </c>
      <c r="D31" s="137">
        <f>IF(AND(pp!C31&gt;1, pp!C31&lt;5),MROUND(pp!C31,0.25), IF(pp!C31&gt;=5, MROUND(pp!C31, 0.5), pp!C31))</f>
        <v>17</v>
      </c>
      <c r="E31" s="137">
        <f>IF(AND(pp!D31&gt;1, pp!D31&lt;5),MROUND(pp!D31,0.25), IF(pp!D31&gt;=5, MROUND(pp!D31, 0.5), pp!D31))</f>
        <v>17</v>
      </c>
      <c r="F31" s="137">
        <f>IF(AND(pp!E31&gt;1, pp!E31&lt;5),MROUND(pp!E31,0.25), IF(pp!E31&gt;=5, MROUND(pp!E31, 0.5), pp!E31))</f>
        <v>17</v>
      </c>
      <c r="G31" s="157">
        <f>IF(AND(pp!F31&gt;1, pp!F31&lt;5),MROUND(pp!F31,0.25), IF(pp!F31&gt;=5, MROUND(pp!F31, 0.5), pp!F31))</f>
        <v>17</v>
      </c>
      <c r="J31" s="21"/>
      <c r="L31" s="78"/>
    </row>
    <row r="32" spans="2:12" ht="18.75">
      <c r="B32" s="230"/>
      <c r="C32" s="4" t="s">
        <v>21</v>
      </c>
      <c r="D32" s="137">
        <f>IF(AND(pp!C32&gt;1, pp!C32&lt;5),MROUND(pp!C32,0.25), IF(pp!C32&gt;=5, MROUND(pp!C32, 0.5), pp!C32))</f>
        <v>16.5</v>
      </c>
      <c r="E32" s="137">
        <f>IF(AND(pp!D32&gt;1, pp!D32&lt;5),MROUND(pp!D32,0.25), IF(pp!D32&gt;=5, MROUND(pp!D32, 0.5), pp!D32))</f>
        <v>19</v>
      </c>
      <c r="F32" s="137">
        <f>IF(AND(pp!E32&gt;1, pp!E32&lt;5),MROUND(pp!E32,0.25), IF(pp!E32&gt;=5, MROUND(pp!E32, 0.5), pp!E32))</f>
        <v>17</v>
      </c>
      <c r="G32" s="157">
        <f>IF(AND(pp!F32&gt;1, pp!F32&lt;5),MROUND(pp!F32,0.25), IF(pp!F32&gt;=5, MROUND(pp!F32, 0.5), pp!F32))</f>
        <v>14.5</v>
      </c>
      <c r="J32" s="21"/>
      <c r="L32" s="78"/>
    </row>
    <row r="33" spans="2:12" ht="18.75">
      <c r="B33" s="230"/>
      <c r="C33" s="4" t="s">
        <v>22</v>
      </c>
      <c r="D33" s="137">
        <f>IF(AND(pp!C33&gt;1, pp!C33&lt;5),MROUND(pp!C33,0.25), IF(pp!C33&gt;=5, MROUND(pp!C33, 0.5), pp!C33))</f>
        <v>15</v>
      </c>
      <c r="E33" s="137">
        <f>IF(AND(pp!D33&gt;1, pp!D33&lt;5),MROUND(pp!D33,0.25), IF(pp!D33&gt;=5, MROUND(pp!D33, 0.5), pp!D33))</f>
        <v>14.5</v>
      </c>
      <c r="F33" s="137">
        <f>IF(AND(pp!E33&gt;1, pp!E33&lt;5),MROUND(pp!E33,0.25), IF(pp!E33&gt;=5, MROUND(pp!E33, 0.5), pp!E33))</f>
        <v>15.5</v>
      </c>
      <c r="G33" s="157">
        <f>IF(AND(pp!F33&gt;1, pp!F33&lt;5),MROUND(pp!F33,0.25), IF(pp!F33&gt;=5, MROUND(pp!F33, 0.5), pp!F33))</f>
        <v>15.5</v>
      </c>
      <c r="J33" s="21"/>
      <c r="L33" s="78"/>
    </row>
    <row r="34" spans="2:12" ht="18.75">
      <c r="B34" s="230"/>
      <c r="C34" s="4" t="s">
        <v>23</v>
      </c>
      <c r="D34" s="137">
        <f>IF(AND(pp!C34&gt;1, pp!C34&lt;5),MROUND(pp!C34,0.25), IF(pp!C34&gt;=5, MROUND(pp!C34, 0.5), pp!C34))</f>
        <v>16</v>
      </c>
      <c r="E34" s="137">
        <f>IF(AND(pp!D34&gt;1, pp!D34&lt;5),MROUND(pp!D34,0.25), IF(pp!D34&gt;=5, MROUND(pp!D34, 0.5), pp!D34))</f>
        <v>17</v>
      </c>
      <c r="F34" s="137">
        <f>IF(AND(pp!E34&gt;1, pp!E34&lt;5),MROUND(pp!E34,0.25), IF(pp!E34&gt;=5, MROUND(pp!E34, 0.5), pp!E34))</f>
        <v>16</v>
      </c>
      <c r="G34" s="157">
        <f>IF(AND(pp!F34&gt;1, pp!F34&lt;5),MROUND(pp!F34,0.25), IF(pp!F34&gt;=5, MROUND(pp!F34, 0.5), pp!F34))</f>
        <v>16.5</v>
      </c>
      <c r="J34" s="21"/>
      <c r="L34" s="78"/>
    </row>
    <row r="35" spans="2:12" ht="18.75">
      <c r="B35" s="230"/>
      <c r="C35" s="4" t="s">
        <v>24</v>
      </c>
      <c r="D35" s="137">
        <f>IF(AND(pp!C35&gt;1, pp!C35&lt;5),MROUND(pp!C35,0.25), IF(pp!C35&gt;=5, MROUND(pp!C35, 0.5), pp!C35))</f>
        <v>15.5</v>
      </c>
      <c r="E35" s="137">
        <f>IF(AND(pp!D35&gt;1, pp!D35&lt;5),MROUND(pp!D35,0.25), IF(pp!D35&gt;=5, MROUND(pp!D35, 0.5), pp!D35))</f>
        <v>16.5</v>
      </c>
      <c r="F35" s="137">
        <f>IF(AND(pp!E35&gt;1, pp!E35&lt;5),MROUND(pp!E35,0.25), IF(pp!E35&gt;=5, MROUND(pp!E35, 0.5), pp!E35))</f>
        <v>15</v>
      </c>
      <c r="G35" s="157">
        <f>IF(AND(pp!F35&gt;1, pp!F35&lt;5),MROUND(pp!F35,0.25), IF(pp!F35&gt;=5, MROUND(pp!F35, 0.5), pp!F35))</f>
        <v>15</v>
      </c>
      <c r="J35" s="21"/>
      <c r="L35" s="78"/>
    </row>
    <row r="36" spans="2:12" ht="18.75">
      <c r="B36" s="230"/>
      <c r="C36" s="4" t="s">
        <v>25</v>
      </c>
      <c r="D36" s="137">
        <f>IF(AND(pp!C36&gt;1, pp!C36&lt;5),MROUND(pp!C36,0.25), IF(pp!C36&gt;=5, MROUND(pp!C36, 0.5), pp!C36))</f>
        <v>17</v>
      </c>
      <c r="E36" s="137">
        <f>IF(AND(pp!D36&gt;1, pp!D36&lt;5),MROUND(pp!D36,0.25), IF(pp!D36&gt;=5, MROUND(pp!D36, 0.5), pp!D36))</f>
        <v>17</v>
      </c>
      <c r="F36" s="137">
        <f>IF(AND(pp!E36&gt;1, pp!E36&lt;5),MROUND(pp!E36,0.25), IF(pp!E36&gt;=5, MROUND(pp!E36, 0.5), pp!E36))</f>
        <v>17</v>
      </c>
      <c r="G36" s="157">
        <f>IF(AND(pp!F36&gt;1, pp!F36&lt;5),MROUND(pp!F36,0.25), IF(pp!F36&gt;=5, MROUND(pp!F36, 0.5), pp!F36))</f>
        <v>16.5</v>
      </c>
      <c r="J36" s="21"/>
      <c r="L36" s="78"/>
    </row>
    <row r="37" spans="2:12" ht="18.75">
      <c r="B37" s="230"/>
      <c r="C37" s="4" t="s">
        <v>26</v>
      </c>
      <c r="D37" s="137">
        <f>IF(AND(pp!C37&gt;1, pp!C37&lt;5),MROUND(pp!C37,0.25), IF(pp!C37&gt;=5, MROUND(pp!C37, 0.5), pp!C37))</f>
        <v>17</v>
      </c>
      <c r="E37" s="137">
        <f>IF(AND(pp!D37&gt;1, pp!D37&lt;5),MROUND(pp!D37,0.25), IF(pp!D37&gt;=5, MROUND(pp!D37, 0.5), pp!D37))</f>
        <v>17.5</v>
      </c>
      <c r="F37" s="137">
        <f>IF(AND(pp!E37&gt;1, pp!E37&lt;5),MROUND(pp!E37,0.25), IF(pp!E37&gt;=5, MROUND(pp!E37, 0.5), pp!E37))</f>
        <v>17</v>
      </c>
      <c r="G37" s="157">
        <f>IF(AND(pp!F37&gt;1, pp!F37&lt;5),MROUND(pp!F37,0.25), IF(pp!F37&gt;=5, MROUND(pp!F37, 0.5), pp!F37))</f>
        <v>16</v>
      </c>
      <c r="J37" s="21"/>
      <c r="L37" s="78"/>
    </row>
    <row r="38" spans="2:12" ht="18.75">
      <c r="B38" s="231"/>
      <c r="C38" s="5" t="s">
        <v>27</v>
      </c>
      <c r="D38" s="142">
        <f>IF(AND(pp!C38&gt;1, pp!C38&lt;5),MROUND(pp!C38,0.25), IF(pp!C38&gt;=5, MROUND(pp!C38, 0.5), pp!C38))</f>
        <v>16.5</v>
      </c>
      <c r="E38" s="143">
        <f>IF(AND(pp!D38&gt;1, pp!D38&lt;5),MROUND(pp!D38,0.25), IF(pp!D38&gt;=5, MROUND(pp!D38, 0.5), pp!D38))</f>
        <v>17.5</v>
      </c>
      <c r="F38" s="143">
        <f>IF(AND(pp!E38&gt;1, pp!E38&lt;5),MROUND(pp!E38,0.25), IF(pp!E38&gt;=5, MROUND(pp!E38, 0.5), pp!E38))</f>
        <v>17.5</v>
      </c>
      <c r="G38" s="158">
        <f>IF(AND(pp!F38&gt;1, pp!F38&lt;5),MROUND(pp!F38,0.25), IF(pp!F38&gt;=5, MROUND(pp!F38, 0.5), pp!F38))</f>
        <v>15</v>
      </c>
      <c r="J38" s="21"/>
      <c r="L38" s="78"/>
    </row>
    <row r="39" spans="2:12" ht="18.75">
      <c r="B39" s="229" t="s">
        <v>28</v>
      </c>
      <c r="C39" s="3" t="s">
        <v>29</v>
      </c>
      <c r="D39" s="153">
        <f>IF(AND(pp!C39&gt;1, pp!C39&lt;5),MROUND(pp!C39,0.25), IF(pp!C39&gt;=5, MROUND(pp!C39, 0.5), pp!C39))</f>
        <v>22.5</v>
      </c>
      <c r="E39" s="136">
        <f>IF(AND(pp!D39&gt;1, pp!D39&lt;5),MROUND(pp!D39,0.25), IF(pp!D39&gt;=5, MROUND(pp!D39, 0.5), pp!D39))</f>
        <v>22.5</v>
      </c>
      <c r="F39" s="136">
        <f>IF(AND(pp!E39&gt;1, pp!E39&lt;5),MROUND(pp!E39,0.25), IF(pp!E39&gt;=5, MROUND(pp!E39, 0.5), pp!E39))</f>
        <v>22</v>
      </c>
      <c r="G39" s="159">
        <f>IF(AND(pp!F39&gt;1, pp!F39&lt;5),MROUND(pp!F39,0.25), IF(pp!F39&gt;=5, MROUND(pp!F39, 0.5), pp!F39))</f>
        <v>25</v>
      </c>
      <c r="J39" s="21"/>
      <c r="L39" s="78"/>
    </row>
    <row r="40" spans="2:12" ht="18.75">
      <c r="B40" s="230"/>
      <c r="C40" s="4" t="s">
        <v>30</v>
      </c>
      <c r="D40" s="154">
        <f>IF(AND(pp!C40&gt;1, pp!C40&lt;5),MROUND(pp!C40,0.25), IF(pp!C40&gt;=5, MROUND(pp!C40, 0.5), pp!C40))</f>
        <v>0.22489274985139446</v>
      </c>
      <c r="E40" s="137">
        <f>IF(AND(pp!D40&gt;1, pp!D40&lt;5),MROUND(pp!D40,0.25), IF(pp!D40&gt;=5, MROUND(pp!D40, 0.5), pp!D40))</f>
        <v>0.2261345131805956</v>
      </c>
      <c r="F40" s="137">
        <f>IF(AND(pp!E40&gt;1, pp!E40&lt;5),MROUND(pp!E40,0.25), IF(pp!E40&gt;=5, MROUND(pp!E40, 0.5), pp!E40))</f>
        <v>0.21898482263387906</v>
      </c>
      <c r="G40" s="157">
        <f>IF(AND(pp!F40&gt;1, pp!F40&lt;5),MROUND(pp!F40,0.25), IF(pp!F40&gt;=5, MROUND(pp!F40, 0.5), pp!F40))</f>
        <v>0</v>
      </c>
      <c r="J40" s="21"/>
      <c r="L40" s="78"/>
    </row>
    <row r="41" spans="2:12" ht="18.75">
      <c r="B41" s="230"/>
      <c r="C41" s="4" t="s">
        <v>393</v>
      </c>
      <c r="D41" s="155">
        <f>IF(AND(pp!C41&gt;1, pp!C41&lt;5),MROUND(pp!C41,0.25), IF(pp!C41&gt;=5, MROUND(pp!C41, 0.5), pp!C41))</f>
        <v>21</v>
      </c>
      <c r="E41" s="148">
        <f>IF(AND(pp!D41&gt;1, pp!D41&lt;5),MROUND(pp!D41,0.25), IF(pp!D41&gt;=5, MROUND(pp!D41, 0.5), pp!D41))</f>
        <v>21</v>
      </c>
      <c r="F41" s="148">
        <f>IF(AND(pp!E41&gt;1, pp!E41&lt;5),MROUND(pp!E41,0.25), IF(pp!E41&gt;=5, MROUND(pp!E41, 0.5), pp!E41))</f>
        <v>21</v>
      </c>
      <c r="G41" s="160">
        <f>IF(AND(pp!F41&gt;1, pp!F41&lt;5),MROUND(pp!F41,0.25), IF(pp!F41&gt;=5, MROUND(pp!F41, 0.5), pp!F41))</f>
        <v>0</v>
      </c>
      <c r="L41" s="78"/>
    </row>
    <row r="42" spans="2:12" ht="18.75">
      <c r="B42" s="230"/>
      <c r="C42" s="4" t="s">
        <v>31</v>
      </c>
      <c r="D42" s="154">
        <f>IF(AND(pp!C42&gt;1, pp!C42&lt;5),MROUND(pp!C42,0.25), IF(pp!C42&gt;=5, MROUND(pp!C42, 0.5), pp!C42))</f>
        <v>23.5</v>
      </c>
      <c r="E42" s="137">
        <f>IF(AND(pp!D42&gt;1, pp!D42&lt;5),MROUND(pp!D42,0.25), IF(pp!D42&gt;=5, MROUND(pp!D42, 0.5), pp!D42))</f>
        <v>24</v>
      </c>
      <c r="F42" s="137">
        <f>IF(AND(pp!E42&gt;1, pp!E42&lt;5),MROUND(pp!E42,0.25), IF(pp!E42&gt;=5, MROUND(pp!E42, 0.5), pp!E42))</f>
        <v>23</v>
      </c>
      <c r="G42" s="157">
        <f>IF(AND(pp!F42&gt;1, pp!F42&lt;5),MROUND(pp!F42,0.25), IF(pp!F42&gt;=5, MROUND(pp!F42, 0.5), pp!F42))</f>
        <v>25</v>
      </c>
      <c r="J42" s="21"/>
      <c r="L42" s="78"/>
    </row>
    <row r="43" spans="2:12" ht="18.75">
      <c r="B43" s="230"/>
      <c r="C43" s="4" t="s">
        <v>32</v>
      </c>
      <c r="D43" s="154">
        <f>IF(AND(pp!C43&gt;1, pp!C43&lt;5),MROUND(pp!C43,0.25), IF(pp!C43&gt;=5, MROUND(pp!C43, 0.5), pp!C43))</f>
        <v>0.22295080891934277</v>
      </c>
      <c r="E43" s="137">
        <f>IF(AND(pp!D43&gt;1, pp!D43&lt;5),MROUND(pp!D43,0.25), IF(pp!D43&gt;=5, MROUND(pp!D43, 0.5), pp!D43))</f>
        <v>0.22233959788046603</v>
      </c>
      <c r="F43" s="137">
        <f>IF(AND(pp!E43&gt;1, pp!E43&lt;5),MROUND(pp!E43,0.25), IF(pp!E43&gt;=5, MROUND(pp!E43, 0.5), pp!E43))</f>
        <v>0.22438439402245877</v>
      </c>
      <c r="G43" s="157">
        <f>IF(AND(pp!F43&gt;1, pp!F43&lt;5),MROUND(pp!F43,0.25), IF(pp!F43&gt;=5, MROUND(pp!F43, 0.5), pp!F43))</f>
        <v>0</v>
      </c>
      <c r="J43" s="21"/>
      <c r="L43" s="78"/>
    </row>
    <row r="44" spans="2:12" ht="18.75">
      <c r="B44" s="230"/>
      <c r="C44" s="4" t="s">
        <v>394</v>
      </c>
      <c r="D44" s="155">
        <f>IF(AND(pp!C44&gt;1, pp!C44&lt;5),MROUND(pp!C44,0.25), IF(pp!C44&gt;=5, MROUND(pp!C44, 0.5), pp!C44))</f>
        <v>41</v>
      </c>
      <c r="E44" s="148">
        <f>IF(AND(pp!D44&gt;1, pp!D44&lt;5),MROUND(pp!D44,0.25), IF(pp!D44&gt;=5, MROUND(pp!D44, 0.5), pp!D44))</f>
        <v>45</v>
      </c>
      <c r="F44" s="148">
        <f>IF(AND(pp!E44&gt;1, pp!E44&lt;5),MROUND(pp!E44,0.25), IF(pp!E44&gt;=5, MROUND(pp!E44, 0.5), pp!E44))</f>
        <v>35</v>
      </c>
      <c r="G44" s="160">
        <f>IF(AND(pp!F44&gt;1, pp!F44&lt;5),MROUND(pp!F44,0.25), IF(pp!F44&gt;=5, MROUND(pp!F44, 0.5), pp!F44))</f>
        <v>0</v>
      </c>
      <c r="L44" s="78"/>
    </row>
    <row r="45" spans="2:12" ht="18.75">
      <c r="B45" s="230"/>
      <c r="C45" s="4" t="s">
        <v>33</v>
      </c>
      <c r="D45" s="154">
        <f>IF(AND(pp!C45&gt;1, pp!C45&lt;5),MROUND(pp!C45,0.25), IF(pp!C45&gt;=5, MROUND(pp!C45, 0.5), pp!C45))</f>
        <v>26.5</v>
      </c>
      <c r="E45" s="137">
        <f>IF(AND(pp!D45&gt;1, pp!D45&lt;5),MROUND(pp!D45,0.25), IF(pp!D45&gt;=5, MROUND(pp!D45, 0.5), pp!D45))</f>
        <v>27</v>
      </c>
      <c r="F45" s="137">
        <f>IF(AND(pp!E45&gt;1, pp!E45&lt;5),MROUND(pp!E45,0.25), IF(pp!E45&gt;=5, MROUND(pp!E45, 0.5), pp!E45))</f>
        <v>27.5</v>
      </c>
      <c r="G45" s="157">
        <f>IF(AND(pp!F45&gt;1, pp!F45&lt;5),MROUND(pp!F45,0.25), IF(pp!F45&gt;=5, MROUND(pp!F45, 0.5), pp!F45))</f>
        <v>27</v>
      </c>
      <c r="J45" s="21"/>
      <c r="L45" s="78"/>
    </row>
    <row r="46" spans="2:12" ht="18.75">
      <c r="B46" s="230"/>
      <c r="C46" s="4" t="s">
        <v>34</v>
      </c>
      <c r="D46" s="154">
        <f>IF(AND(pp!C46&gt;1, pp!C46&lt;5),MROUND(pp!C46,0.25), IF(pp!C46&gt;=5, MROUND(pp!C46, 0.5), pp!C46))</f>
        <v>0.23091101292057148</v>
      </c>
      <c r="E46" s="137">
        <f>IF(AND(pp!D46&gt;1, pp!D46&lt;5),MROUND(pp!D46,0.25), IF(pp!D46&gt;=5, MROUND(pp!D46, 0.5), pp!D46))</f>
        <v>0.22709749795893686</v>
      </c>
      <c r="F46" s="137">
        <f>IF(AND(pp!E46&gt;1, pp!E46&lt;5),MROUND(pp!E46,0.25), IF(pp!E46&gt;=5, MROUND(pp!E46, 0.5), pp!E46))</f>
        <v>0</v>
      </c>
      <c r="G46" s="157">
        <f>IF(AND(pp!F46&gt;1, pp!F46&lt;5),MROUND(pp!F46,0.25), IF(pp!F46&gt;=5, MROUND(pp!F46, 0.5), pp!F46))</f>
        <v>0</v>
      </c>
      <c r="J46" s="21"/>
      <c r="L46" s="78"/>
    </row>
    <row r="47" spans="2:12" ht="18.75">
      <c r="B47" s="230"/>
      <c r="C47" s="4" t="s">
        <v>395</v>
      </c>
      <c r="D47" s="155">
        <f>IF(AND(pp!C47&gt;1, pp!C47&lt;5),MROUND(pp!C47,0.25), IF(pp!C47&gt;=5, MROUND(pp!C47, 0.5), pp!C47))</f>
        <v>80</v>
      </c>
      <c r="E47" s="148">
        <f>IF(AND(pp!D47&gt;1, pp!D47&lt;5),MROUND(pp!D47,0.25), IF(pp!D47&gt;=5, MROUND(pp!D47, 0.5), pp!D47))</f>
        <v>76</v>
      </c>
      <c r="F47" s="148">
        <f>IF(AND(pp!E47&gt;1, pp!E47&lt;5),MROUND(pp!E47,0.25), IF(pp!E47&gt;=5, MROUND(pp!E47, 0.5), pp!E47))</f>
        <v>0</v>
      </c>
      <c r="G47" s="160">
        <f>IF(AND(pp!F47&gt;1, pp!F47&lt;5),MROUND(pp!F47,0.25), IF(pp!F47&gt;=5, MROUND(pp!F47, 0.5), pp!F47))</f>
        <v>0</v>
      </c>
      <c r="L47" s="78"/>
    </row>
    <row r="48" spans="2:12" ht="18.75">
      <c r="B48" s="230"/>
      <c r="C48" s="4" t="s">
        <v>35</v>
      </c>
      <c r="D48" s="154">
        <f>IF(AND(pp!C48&gt;1, pp!C48&lt;5),MROUND(pp!C48,0.25), IF(pp!C48&gt;=5, MROUND(pp!C48, 0.5), pp!C48))</f>
        <v>26.5</v>
      </c>
      <c r="E48" s="137">
        <f>IF(AND(pp!D48&gt;1, pp!D48&lt;5),MROUND(pp!D48,0.25), IF(pp!D48&gt;=5, MROUND(pp!D48, 0.5), pp!D48))</f>
        <v>27.5</v>
      </c>
      <c r="F48" s="137">
        <f>IF(AND(pp!E48&gt;1, pp!E48&lt;5),MROUND(pp!E48,0.25), IF(pp!E48&gt;=5, MROUND(pp!E48, 0.5), pp!E48))</f>
        <v>29</v>
      </c>
      <c r="G48" s="157">
        <f>IF(AND(pp!F48&gt;1, pp!F48&lt;5),MROUND(pp!F48,0.25), IF(pp!F48&gt;=5, MROUND(pp!F48, 0.5), pp!F48))</f>
        <v>28</v>
      </c>
      <c r="J48" s="21"/>
      <c r="L48" s="78"/>
    </row>
    <row r="49" spans="2:12" ht="18.75">
      <c r="B49" s="230"/>
      <c r="C49" s="4" t="s">
        <v>36</v>
      </c>
      <c r="D49" s="154">
        <f>IF(AND(pp!C49&gt;1, pp!C49&lt;5),MROUND(pp!C49,0.25), IF(pp!C49&gt;=5, MROUND(pp!C49, 0.5), pp!C49))</f>
        <v>0.23153844105697544</v>
      </c>
      <c r="E49" s="137">
        <f>IF(AND(pp!D49&gt;1, pp!D49&lt;5),MROUND(pp!D49,0.25), IF(pp!D49&gt;=5, MROUND(pp!D49, 0.5), pp!D49))</f>
        <v>0.2510989605125542</v>
      </c>
      <c r="F49" s="137">
        <f>IF(AND(pp!E49&gt;1, pp!E49&lt;5),MROUND(pp!E49,0.25), IF(pp!E49&gt;=5, MROUND(pp!E49, 0.5), pp!E49))</f>
        <v>0</v>
      </c>
      <c r="G49" s="157">
        <f>IF(AND(pp!F49&gt;1, pp!F49&lt;5),MROUND(pp!F49,0.25), IF(pp!F49&gt;=5, MROUND(pp!F49, 0.5), pp!F49))</f>
        <v>0</v>
      </c>
      <c r="J49" s="21"/>
      <c r="L49" s="78"/>
    </row>
    <row r="50" spans="2:12" ht="18.75">
      <c r="B50" s="230"/>
      <c r="C50" s="4" t="s">
        <v>396</v>
      </c>
      <c r="D50" s="155">
        <f>IF(AND(pp!C50&gt;1, pp!C50&lt;5),MROUND(pp!C50,0.25), IF(pp!C50&gt;=5, MROUND(pp!C50, 0.5), pp!C50))</f>
        <v>28</v>
      </c>
      <c r="E50" s="148">
        <f>IF(AND(pp!D50&gt;1, pp!D50&lt;5),MROUND(pp!D50,0.25), IF(pp!D50&gt;=5, MROUND(pp!D50, 0.5), pp!D50))</f>
        <v>29</v>
      </c>
      <c r="F50" s="148">
        <f>IF(AND(pp!E50&gt;1, pp!E50&lt;5),MROUND(pp!E50,0.25), IF(pp!E50&gt;=5, MROUND(pp!E50, 0.5), pp!E50))</f>
        <v>0</v>
      </c>
      <c r="G50" s="160">
        <f>IF(AND(pp!F50&gt;1, pp!F50&lt;5),MROUND(pp!F50,0.25), IF(pp!F50&gt;=5, MROUND(pp!F50, 0.5), pp!F50))</f>
        <v>0</v>
      </c>
      <c r="L50" s="78"/>
    </row>
    <row r="51" spans="2:12" ht="18.75">
      <c r="B51" s="230"/>
      <c r="C51" s="4" t="s">
        <v>37</v>
      </c>
      <c r="D51" s="154">
        <f>IF(AND(pp!C51&gt;1, pp!C51&lt;5),MROUND(pp!C51,0.25), IF(pp!C51&gt;=5, MROUND(pp!C51, 0.5), pp!C51))</f>
        <v>38.5</v>
      </c>
      <c r="E51" s="137">
        <f>IF(AND(pp!D51&gt;1, pp!D51&lt;5),MROUND(pp!D51,0.25), IF(pp!D51&gt;=5, MROUND(pp!D51, 0.5), pp!D51))</f>
        <v>40.5</v>
      </c>
      <c r="F51" s="137">
        <f>IF(AND(pp!E51&gt;1, pp!E51&lt;5),MROUND(pp!E51,0.25), IF(pp!E51&gt;=5, MROUND(pp!E51, 0.5), pp!E51))</f>
        <v>34</v>
      </c>
      <c r="G51" s="157">
        <f>IF(AND(pp!F51&gt;1, pp!F51&lt;5),MROUND(pp!F51,0.25), IF(pp!F51&gt;=5, MROUND(pp!F51, 0.5), pp!F51))</f>
        <v>33</v>
      </c>
      <c r="J51" s="21"/>
      <c r="L51" s="78"/>
    </row>
    <row r="52" spans="2:12" ht="18.75">
      <c r="B52" s="230"/>
      <c r="C52" s="4" t="s">
        <v>38</v>
      </c>
      <c r="D52" s="154">
        <f>IF(AND(pp!C52&gt;1, pp!C52&lt;5),MROUND(pp!C52,0.25), IF(pp!C52&gt;=5, MROUND(pp!C52, 0.5), pp!C52))</f>
        <v>0</v>
      </c>
      <c r="E52" s="137">
        <f>IF(AND(pp!D52&gt;1, pp!D52&lt;5),MROUND(pp!D52,0.25), IF(pp!D52&gt;=5, MROUND(pp!D52, 0.5), pp!D52))</f>
        <v>0</v>
      </c>
      <c r="F52" s="137">
        <f>IF(AND(pp!E52&gt;1, pp!E52&lt;5),MROUND(pp!E52,0.25), IF(pp!E52&gt;=5, MROUND(pp!E52, 0.5), pp!E52))</f>
        <v>0</v>
      </c>
      <c r="G52" s="157">
        <f>IF(AND(pp!F52&gt;1, pp!F52&lt;5),MROUND(pp!F52,0.25), IF(pp!F52&gt;=5, MROUND(pp!F52, 0.5), pp!F52))</f>
        <v>0</v>
      </c>
      <c r="J52" s="21"/>
      <c r="L52" s="78"/>
    </row>
    <row r="53" spans="2:12" ht="18.75">
      <c r="B53" s="230"/>
      <c r="C53" s="4" t="s">
        <v>397</v>
      </c>
      <c r="D53" s="155">
        <f>IF(AND(pp!C53&gt;1, pp!C53&lt;5),MROUND(pp!C53,0.25), IF(pp!C53&gt;=5, MROUND(pp!C53, 0.5), pp!C53))</f>
        <v>0</v>
      </c>
      <c r="E53" s="148">
        <f>IF(AND(pp!D53&gt;1, pp!D53&lt;5),MROUND(pp!D53,0.25), IF(pp!D53&gt;=5, MROUND(pp!D53, 0.5), pp!D53))</f>
        <v>0</v>
      </c>
      <c r="F53" s="148">
        <f>IF(AND(pp!E53&gt;1, pp!E53&lt;5),MROUND(pp!E53,0.25), IF(pp!E53&gt;=5, MROUND(pp!E53, 0.5), pp!E53))</f>
        <v>0</v>
      </c>
      <c r="G53" s="160">
        <f>IF(AND(pp!F53&gt;1, pp!F53&lt;5),MROUND(pp!F53,0.25), IF(pp!F53&gt;=5, MROUND(pp!F53, 0.5), pp!F53))</f>
        <v>0</v>
      </c>
      <c r="L53" s="78"/>
    </row>
    <row r="54" spans="2:12" ht="18.75">
      <c r="B54" s="231"/>
      <c r="C54" s="5" t="s">
        <v>398</v>
      </c>
      <c r="D54" s="142">
        <f>IF(AND(pp!C54&gt;1, pp!C54&lt;5),MROUND(pp!C54,0.25), IF(pp!C54&gt;=5, MROUND(pp!C54, 0.5), pp!C54))</f>
        <v>9</v>
      </c>
      <c r="E54" s="143">
        <f>IF(AND(pp!D54&gt;1, pp!D54&lt;5),MROUND(pp!D54,0.25), IF(pp!D54&gt;=5, MROUND(pp!D54, 0.5), pp!D54))</f>
        <v>9</v>
      </c>
      <c r="F54" s="143">
        <f>IF(AND(pp!E54&gt;1, pp!E54&lt;5),MROUND(pp!E54,0.25), IF(pp!E54&gt;=5, MROUND(pp!E54, 0.5), pp!E54))</f>
        <v>9.5</v>
      </c>
      <c r="G54" s="158">
        <f>IF(AND(pp!F54&gt;1, pp!F54&lt;5),MROUND(pp!F54,0.25), IF(pp!F54&gt;=5, MROUND(pp!F54, 0.5), pp!F54))</f>
        <v>9.5</v>
      </c>
      <c r="J54" s="21"/>
      <c r="L54" s="78"/>
    </row>
    <row r="55" spans="2:12" ht="18.75">
      <c r="B55" s="229" t="s">
        <v>39</v>
      </c>
      <c r="C55" s="3" t="s">
        <v>40</v>
      </c>
      <c r="D55" s="137">
        <f>IF(AND(pp!C55&gt;1, pp!C55&lt;5),MROUND(pp!C55,0.25), IF(pp!C55&gt;=5, MROUND(pp!C55, 0.5), pp!C55))</f>
        <v>0.2074185821193828</v>
      </c>
      <c r="E55" s="137">
        <f>IF(AND(pp!D55&gt;1, pp!D55&lt;5),MROUND(pp!D55,0.25), IF(pp!D55&gt;=5, MROUND(pp!D55, 0.5), pp!D55))</f>
        <v>0.21624352356818463</v>
      </c>
      <c r="F55" s="137">
        <f>IF(AND(pp!E55&gt;1, pp!E55&lt;5),MROUND(pp!E55,0.25), IF(pp!E55&gt;=5, MROUND(pp!E55, 0.5), pp!E55))</f>
        <v>0.20790322465087002</v>
      </c>
      <c r="G55" s="157">
        <f>IF(AND(pp!F55&gt;1, pp!F55&lt;5),MROUND(pp!F55,0.25), IF(pp!F55&gt;=5, MROUND(pp!F55, 0.5), pp!F55))</f>
        <v>0.19337316938754526</v>
      </c>
      <c r="J55" s="21"/>
      <c r="L55" s="78"/>
    </row>
    <row r="56" spans="2:12" ht="18.75">
      <c r="B56" s="230"/>
      <c r="C56" s="4" t="s">
        <v>41</v>
      </c>
      <c r="D56" s="137">
        <f>IF(AND(pp!C56&gt;1, pp!C56&lt;5),MROUND(pp!C56,0.25), IF(pp!C56&gt;=5, MROUND(pp!C56, 0.5), pp!C56))</f>
        <v>0.21279048765775768</v>
      </c>
      <c r="E56" s="137">
        <f>IF(AND(pp!D56&gt;1, pp!D56&lt;5),MROUND(pp!D56,0.25), IF(pp!D56&gt;=5, MROUND(pp!D56, 0.5), pp!D56))</f>
        <v>0.21689496908429873</v>
      </c>
      <c r="F56" s="137">
        <f>IF(AND(pp!E56&gt;1, pp!E56&lt;5),MROUND(pp!E56,0.25), IF(pp!E56&gt;=5, MROUND(pp!E56, 0.5), pp!E56))</f>
        <v>0.21219681934385165</v>
      </c>
      <c r="G56" s="157">
        <f>IF(AND(pp!F56&gt;1, pp!F56&lt;5),MROUND(pp!F56,0.25), IF(pp!F56&gt;=5, MROUND(pp!F56, 0.5), pp!F56))</f>
        <v>0.21671809534305339</v>
      </c>
      <c r="J56" s="21"/>
      <c r="L56" s="78"/>
    </row>
    <row r="57" spans="2:12" ht="18.75">
      <c r="B57" s="230"/>
      <c r="C57" s="4" t="s">
        <v>42</v>
      </c>
      <c r="D57" s="137">
        <f>IF(AND(pp!C57&gt;1, pp!C57&lt;5),MROUND(pp!C57,0.25), IF(pp!C57&gt;=5, MROUND(pp!C57, 0.5), pp!C57))</f>
        <v>0.17853115070862827</v>
      </c>
      <c r="E57" s="137">
        <f>IF(AND(pp!D57&gt;1, pp!D57&lt;5),MROUND(pp!D57,0.25), IF(pp!D57&gt;=5, MROUND(pp!D57, 0.5), pp!D57))</f>
        <v>0.17210278103024165</v>
      </c>
      <c r="F57" s="137">
        <f>IF(AND(pp!E57&gt;1, pp!E57&lt;5),MROUND(pp!E57,0.25), IF(pp!E57&gt;=5, MROUND(pp!E57, 0.5), pp!E57))</f>
        <v>0.17996512581432852</v>
      </c>
      <c r="G57" s="157">
        <f>IF(AND(pp!F57&gt;1, pp!F57&lt;5),MROUND(pp!F57,0.25), IF(pp!F57&gt;=5, MROUND(pp!F57, 0.5), pp!F57))</f>
        <v>0.18031994806443094</v>
      </c>
      <c r="J57" s="21"/>
      <c r="L57" s="78"/>
    </row>
    <row r="58" spans="2:12" ht="18.75">
      <c r="B58" s="230"/>
      <c r="C58" s="4" t="s">
        <v>43</v>
      </c>
      <c r="D58" s="137">
        <f>IF(AND(pp!C58&gt;1, pp!C58&lt;5),MROUND(pp!C58,0.25), IF(pp!C58&gt;=5, MROUND(pp!C58, 0.5), pp!C58))</f>
        <v>0.19732242625901336</v>
      </c>
      <c r="E58" s="137">
        <f>IF(AND(pp!D58&gt;1, pp!D58&lt;5),MROUND(pp!D58,0.25), IF(pp!D58&gt;=5, MROUND(pp!D58, 0.5), pp!D58))</f>
        <v>0.22600790884428165</v>
      </c>
      <c r="F58" s="137">
        <f>IF(AND(pp!E58&gt;1, pp!E58&lt;5),MROUND(pp!E58,0.25), IF(pp!E58&gt;=5, MROUND(pp!E58, 0.5), pp!E58))</f>
        <v>0.20468400800654535</v>
      </c>
      <c r="G58" s="157">
        <f>IF(AND(pp!F58&gt;1, pp!F58&lt;5),MROUND(pp!F58,0.25), IF(pp!F58&gt;=5, MROUND(pp!F58, 0.5), pp!F58))</f>
        <v>0.18109474895035305</v>
      </c>
      <c r="J58" s="21"/>
      <c r="L58" s="78"/>
    </row>
    <row r="59" spans="2:12" ht="18.75">
      <c r="B59" s="231"/>
      <c r="C59" s="5" t="s">
        <v>44</v>
      </c>
      <c r="D59" s="142">
        <f>IF(AND(pp!C59&gt;1, pp!C59&lt;5),MROUND(pp!C59,0.25), IF(pp!C59&gt;=5, MROUND(pp!C59, 0.5), pp!C59))</f>
        <v>0.40308587532551426</v>
      </c>
      <c r="E59" s="143">
        <f>IF(AND(pp!D59&gt;1, pp!D59&lt;5),MROUND(pp!D59,0.25), IF(pp!D59&gt;=5, MROUND(pp!D59, 0.5), pp!D59))</f>
        <v>0.41965615977138898</v>
      </c>
      <c r="F59" s="143">
        <f>IF(AND(pp!E59&gt;1, pp!E59&lt;5),MROUND(pp!E59,0.25), IF(pp!E59&gt;=5, MROUND(pp!E59, 0.5), pp!E59))</f>
        <v>0.50957736052992919</v>
      </c>
      <c r="G59" s="158">
        <f>IF(AND(pp!F59&gt;1, pp!F59&lt;5),MROUND(pp!F59,0.25), IF(pp!F59&gt;=5, MROUND(pp!F59, 0.5), pp!F59))</f>
        <v>0.42687651952926442</v>
      </c>
      <c r="J59" s="21"/>
      <c r="L59" s="78"/>
    </row>
    <row r="60" spans="2:12" ht="18.75">
      <c r="B60" s="232" t="s">
        <v>45</v>
      </c>
      <c r="C60" s="139" t="s">
        <v>46</v>
      </c>
      <c r="D60" s="137">
        <f>IF(AND(pp!C60&gt;1, pp!C60&lt;5),MROUND(pp!C60,0.25), IF(pp!C60&gt;=5, MROUND(pp!C60, 0.5), pp!C60))</f>
        <v>12.5</v>
      </c>
      <c r="E60" s="137">
        <f>IF(AND(pp!D60&gt;1, pp!D60&lt;5),MROUND(pp!D60,0.25), IF(pp!D60&gt;=5, MROUND(pp!D60, 0.5), pp!D60))</f>
        <v>11</v>
      </c>
      <c r="F60" s="137">
        <f>IF(AND(pp!E60&gt;1, pp!E60&lt;5),MROUND(pp!E60,0.25), IF(pp!E60&gt;=5, MROUND(pp!E60, 0.5), pp!E60))</f>
        <v>9.5</v>
      </c>
      <c r="G60" s="157">
        <f>IF(AND(pp!F60&gt;1, pp!F60&lt;5),MROUND(pp!F60,0.25), IF(pp!F60&gt;=5, MROUND(pp!F60, 0.5), pp!F60))</f>
        <v>16.5</v>
      </c>
      <c r="J60" s="21"/>
      <c r="L60" s="78"/>
    </row>
    <row r="61" spans="2:12" ht="18.75">
      <c r="B61" s="233"/>
      <c r="C61" s="140" t="s">
        <v>47</v>
      </c>
      <c r="D61" s="137">
        <f>IF(AND(pp!C61&gt;1, pp!C61&lt;5),MROUND(pp!C61,0.25), IF(pp!C61&gt;=5, MROUND(pp!C61, 0.5), pp!C61))</f>
        <v>78.5</v>
      </c>
      <c r="E61" s="137">
        <f>IF(AND(pp!D61&gt;1, pp!D61&lt;5),MROUND(pp!D61,0.25), IF(pp!D61&gt;=5, MROUND(pp!D61, 0.5), pp!D61))</f>
        <v>62</v>
      </c>
      <c r="F61" s="137">
        <f>IF(AND(pp!E61&gt;1, pp!E61&lt;5),MROUND(pp!E61,0.25), IF(pp!E61&gt;=5, MROUND(pp!E61, 0.5), pp!E61))</f>
        <v>65</v>
      </c>
      <c r="G61" s="157">
        <f>IF(AND(pp!F61&gt;1, pp!F61&lt;5),MROUND(pp!F61,0.25), IF(pp!F61&gt;=5, MROUND(pp!F61, 0.5), pp!F61))</f>
        <v>83.5</v>
      </c>
      <c r="J61" s="21"/>
      <c r="L61" s="78"/>
    </row>
    <row r="62" spans="2:12" ht="18.75">
      <c r="B62" s="233"/>
      <c r="C62" s="140" t="s">
        <v>48</v>
      </c>
      <c r="D62" s="137">
        <f>IF(AND(pp!C62&gt;1, pp!C62&lt;5),MROUND(pp!C62,0.25), IF(pp!C62&gt;=5, MROUND(pp!C62, 0.5), pp!C62))</f>
        <v>14</v>
      </c>
      <c r="E62" s="137">
        <f>IF(AND(pp!D62&gt;1, pp!D62&lt;5),MROUND(pp!D62,0.25), IF(pp!D62&gt;=5, MROUND(pp!D62, 0.5), pp!D62))</f>
        <v>15</v>
      </c>
      <c r="F62" s="137">
        <f>IF(AND(pp!E62&gt;1, pp!E62&lt;5),MROUND(pp!E62,0.25), IF(pp!E62&gt;=5, MROUND(pp!E62, 0.5), pp!E62))</f>
        <v>13.5</v>
      </c>
      <c r="G62" s="157">
        <f>IF(AND(pp!F62&gt;1, pp!F62&lt;5),MROUND(pp!F62,0.25), IF(pp!F62&gt;=5, MROUND(pp!F62, 0.5), pp!F62))</f>
        <v>14</v>
      </c>
      <c r="J62" s="21"/>
      <c r="L62" s="78"/>
    </row>
    <row r="63" spans="2:12" ht="18.75">
      <c r="B63" s="233"/>
      <c r="C63" s="140" t="s">
        <v>49</v>
      </c>
      <c r="D63" s="137">
        <f>IF(AND(pp!C63&gt;1, pp!C63&lt;5),MROUND(pp!C63,0.25), IF(pp!C63&gt;=5, MROUND(pp!C63, 0.5), pp!C63))</f>
        <v>15.5</v>
      </c>
      <c r="E63" s="137">
        <f>IF(AND(pp!D63&gt;1, pp!D63&lt;5),MROUND(pp!D63,0.25), IF(pp!D63&gt;=5, MROUND(pp!D63, 0.5), pp!D63))</f>
        <v>15.5</v>
      </c>
      <c r="F63" s="137">
        <f>IF(AND(pp!E63&gt;1, pp!E63&lt;5),MROUND(pp!E63,0.25), IF(pp!E63&gt;=5, MROUND(pp!E63, 0.5), pp!E63))</f>
        <v>17</v>
      </c>
      <c r="G63" s="157">
        <f>IF(AND(pp!F63&gt;1, pp!F63&lt;5),MROUND(pp!F63,0.25), IF(pp!F63&gt;=5, MROUND(pp!F63, 0.5), pp!F63))</f>
        <v>13.5</v>
      </c>
      <c r="J63" s="21"/>
      <c r="L63" s="78"/>
    </row>
    <row r="64" spans="2:12" ht="18.75">
      <c r="B64" s="233"/>
      <c r="C64" s="140" t="s">
        <v>50</v>
      </c>
      <c r="D64" s="137">
        <f>IF(AND(pp!C64&gt;1, pp!C64&lt;5),MROUND(pp!C64,0.25), IF(pp!C64&gt;=5, MROUND(pp!C64, 0.5), pp!C64))</f>
        <v>13.5</v>
      </c>
      <c r="E64" s="137">
        <f>IF(AND(pp!D64&gt;1, pp!D64&lt;5),MROUND(pp!D64,0.25), IF(pp!D64&gt;=5, MROUND(pp!D64, 0.5), pp!D64))</f>
        <v>15.5</v>
      </c>
      <c r="F64" s="137">
        <f>IF(AND(pp!E64&gt;1, pp!E64&lt;5),MROUND(pp!E64,0.25), IF(pp!E64&gt;=5, MROUND(pp!E64, 0.5), pp!E64))</f>
        <v>13</v>
      </c>
      <c r="G64" s="157">
        <f>IF(AND(pp!F64&gt;1, pp!F64&lt;5),MROUND(pp!F64,0.25), IF(pp!F64&gt;=5, MROUND(pp!F64, 0.5), pp!F64))</f>
        <v>13.5</v>
      </c>
      <c r="J64" s="21"/>
      <c r="L64" s="78"/>
    </row>
    <row r="65" spans="2:12" ht="18.75">
      <c r="B65" s="233"/>
      <c r="C65" s="140" t="s">
        <v>51</v>
      </c>
      <c r="D65" s="137">
        <f>IF(AND(pp!C65&gt;1, pp!C65&lt;5),MROUND(pp!C65,0.25), IF(pp!C65&gt;=5, MROUND(pp!C65, 0.5), pp!C65))</f>
        <v>4.5</v>
      </c>
      <c r="E65" s="137">
        <f>IF(AND(pp!D65&gt;1, pp!D65&lt;5),MROUND(pp!D65,0.25), IF(pp!D65&gt;=5, MROUND(pp!D65, 0.5), pp!D65))</f>
        <v>4.5</v>
      </c>
      <c r="F65" s="137">
        <f>IF(AND(pp!E65&gt;1, pp!E65&lt;5),MROUND(pp!E65,0.25), IF(pp!E65&gt;=5, MROUND(pp!E65, 0.5), pp!E65))</f>
        <v>4.5</v>
      </c>
      <c r="G65" s="157">
        <f>IF(AND(pp!F65&gt;1, pp!F65&lt;5),MROUND(pp!F65,0.25), IF(pp!F65&gt;=5, MROUND(pp!F65, 0.5), pp!F65))</f>
        <v>4.5</v>
      </c>
      <c r="J65" s="21"/>
      <c r="L65" s="78"/>
    </row>
    <row r="66" spans="2:12" ht="18.75">
      <c r="B66" s="233"/>
      <c r="C66" s="140" t="s">
        <v>52</v>
      </c>
      <c r="D66" s="137">
        <f>IF(AND(pp!C66&gt;1, pp!C66&lt;5),MROUND(pp!C66,0.25), IF(pp!C66&gt;=5, MROUND(pp!C66, 0.5), pp!C66))</f>
        <v>0.96643333683897481</v>
      </c>
      <c r="E66" s="137">
        <f>IF(AND(pp!D66&gt;1, pp!D66&lt;5),MROUND(pp!D66,0.25), IF(pp!D66&gt;=5, MROUND(pp!D66, 0.5), pp!D66))</f>
        <v>0.96967088170623583</v>
      </c>
      <c r="F66" s="137">
        <f>IF(AND(pp!E66&gt;1, pp!E66&lt;5),MROUND(pp!E66,0.25), IF(pp!E66&gt;=5, MROUND(pp!E66, 0.5), pp!E66))</f>
        <v>0.92019248305656021</v>
      </c>
      <c r="G66" s="157">
        <f>IF(AND(pp!F66&gt;1, pp!F66&lt;5),MROUND(pp!F66,0.25), IF(pp!F66&gt;=5, MROUND(pp!F66, 0.5), pp!F66))</f>
        <v>0.96766036212366657</v>
      </c>
      <c r="J66" s="21"/>
      <c r="L66" s="78"/>
    </row>
    <row r="67" spans="2:12" ht="18.75">
      <c r="B67" s="233"/>
      <c r="C67" s="140" t="s">
        <v>53</v>
      </c>
      <c r="D67" s="137">
        <f>IF(AND(pp!C67&gt;1, pp!C67&lt;5),MROUND(pp!C67,0.25), IF(pp!C67&gt;=5, MROUND(pp!C67, 0.5), pp!C67))</f>
        <v>0.98235646173753821</v>
      </c>
      <c r="E67" s="137">
        <f>IF(AND(pp!D67&gt;1, pp!D67&lt;5),MROUND(pp!D67,0.25), IF(pp!D67&gt;=5, MROUND(pp!D67, 0.5), pp!D67))</f>
        <v>0.88782434092313167</v>
      </c>
      <c r="F67" s="137">
        <f>IF(AND(pp!E67&gt;1, pp!E67&lt;5),MROUND(pp!E67,0.25), IF(pp!E67&gt;=5, MROUND(pp!E67, 0.5), pp!E67))</f>
        <v>1</v>
      </c>
      <c r="G67" s="157">
        <f>IF(AND(pp!F67&gt;1, pp!F67&lt;5),MROUND(pp!F67,0.25), IF(pp!F67&gt;=5, MROUND(pp!F67, 0.5), pp!F67))</f>
        <v>0.84412381018757543</v>
      </c>
      <c r="J67" s="21"/>
      <c r="L67" s="78"/>
    </row>
    <row r="68" spans="2:12" ht="18.75">
      <c r="B68" s="233"/>
      <c r="C68" s="140" t="s">
        <v>54</v>
      </c>
      <c r="D68" s="137">
        <f>IF(AND(pp!C68&gt;1, pp!C68&lt;5),MROUND(pp!C68,0.25), IF(pp!C68&gt;=5, MROUND(pp!C68, 0.5), pp!C68))</f>
        <v>12</v>
      </c>
      <c r="E68" s="137">
        <f>IF(AND(pp!D68&gt;1, pp!D68&lt;5),MROUND(pp!D68,0.25), IF(pp!D68&gt;=5, MROUND(pp!D68, 0.5), pp!D68))</f>
        <v>13</v>
      </c>
      <c r="F68" s="137">
        <f>IF(AND(pp!E68&gt;1, pp!E68&lt;5),MROUND(pp!E68,0.25), IF(pp!E68&gt;=5, MROUND(pp!E68, 0.5), pp!E68))</f>
        <v>12.5</v>
      </c>
      <c r="G68" s="157">
        <f>IF(AND(pp!F68&gt;1, pp!F68&lt;5),MROUND(pp!F68,0.25), IF(pp!F68&gt;=5, MROUND(pp!F68, 0.5), pp!F68))</f>
        <v>12</v>
      </c>
      <c r="J68" s="21"/>
      <c r="L68" s="78"/>
    </row>
    <row r="69" spans="2:12" ht="18.75">
      <c r="B69" s="233"/>
      <c r="C69" s="140" t="s">
        <v>55</v>
      </c>
      <c r="D69" s="137">
        <f>IF(AND(pp!C69&gt;1, pp!C69&lt;5),MROUND(pp!C69,0.25), IF(pp!C69&gt;=5, MROUND(pp!C69, 0.5), pp!C69))</f>
        <v>12</v>
      </c>
      <c r="E69" s="137">
        <f>IF(AND(pp!D69&gt;1, pp!D69&lt;5),MROUND(pp!D69,0.25), IF(pp!D69&gt;=5, MROUND(pp!D69, 0.5), pp!D69))</f>
        <v>12</v>
      </c>
      <c r="F69" s="137">
        <f>IF(AND(pp!E69&gt;1, pp!E69&lt;5),MROUND(pp!E69,0.25), IF(pp!E69&gt;=5, MROUND(pp!E69, 0.5), pp!E69))</f>
        <v>12.5</v>
      </c>
      <c r="G69" s="157">
        <f>IF(AND(pp!F69&gt;1, pp!F69&lt;5),MROUND(pp!F69,0.25), IF(pp!F69&gt;=5, MROUND(pp!F69, 0.5), pp!F69))</f>
        <v>12</v>
      </c>
      <c r="J69" s="21"/>
      <c r="L69" s="78"/>
    </row>
    <row r="70" spans="2:12" ht="18.75">
      <c r="B70" s="233"/>
      <c r="C70" s="140" t="s">
        <v>56</v>
      </c>
      <c r="D70" s="137">
        <f>IF(AND(pp!C70&gt;1, pp!C70&lt;5),MROUND(pp!C70,0.25), IF(pp!C70&gt;=5, MROUND(pp!C70, 0.5), pp!C70))</f>
        <v>14</v>
      </c>
      <c r="E70" s="137">
        <f>IF(AND(pp!D70&gt;1, pp!D70&lt;5),MROUND(pp!D70,0.25), IF(pp!D70&gt;=5, MROUND(pp!D70, 0.5), pp!D70))</f>
        <v>15.5</v>
      </c>
      <c r="F70" s="137">
        <f>IF(AND(pp!E70&gt;1, pp!E70&lt;5),MROUND(pp!E70,0.25), IF(pp!E70&gt;=5, MROUND(pp!E70, 0.5), pp!E70))</f>
        <v>13</v>
      </c>
      <c r="G70" s="157">
        <f>IF(AND(pp!F70&gt;1, pp!F70&lt;5),MROUND(pp!F70,0.25), IF(pp!F70&gt;=5, MROUND(pp!F70, 0.5), pp!F70))</f>
        <v>13</v>
      </c>
      <c r="J70" s="21"/>
      <c r="L70" s="78"/>
    </row>
    <row r="71" spans="2:12" ht="18.75">
      <c r="B71" s="233"/>
      <c r="C71" s="140" t="s">
        <v>57</v>
      </c>
      <c r="D71" s="137">
        <f>IF(AND(pp!C71&gt;1, pp!C71&lt;5),MROUND(pp!C71,0.25), IF(pp!C71&gt;=5, MROUND(pp!C71, 0.5), pp!C71))</f>
        <v>14</v>
      </c>
      <c r="E71" s="137">
        <f>IF(AND(pp!D71&gt;1, pp!D71&lt;5),MROUND(pp!D71,0.25), IF(pp!D71&gt;=5, MROUND(pp!D71, 0.5), pp!D71))</f>
        <v>13.5</v>
      </c>
      <c r="F71" s="137">
        <f>IF(AND(pp!E71&gt;1, pp!E71&lt;5),MROUND(pp!E71,0.25), IF(pp!E71&gt;=5, MROUND(pp!E71, 0.5), pp!E71))</f>
        <v>14</v>
      </c>
      <c r="G71" s="157">
        <f>IF(AND(pp!F71&gt;1, pp!F71&lt;5),MROUND(pp!F71,0.25), IF(pp!F71&gt;=5, MROUND(pp!F71, 0.5), pp!F71))</f>
        <v>13</v>
      </c>
      <c r="J71" s="21"/>
      <c r="L71" s="78"/>
    </row>
    <row r="72" spans="2:12" ht="18.75">
      <c r="B72" s="233"/>
      <c r="C72" s="140" t="s">
        <v>58</v>
      </c>
      <c r="D72" s="137">
        <f>IF(AND(pp!C72&gt;1, pp!C72&lt;5),MROUND(pp!C72,0.25), IF(pp!C72&gt;=5, MROUND(pp!C72, 0.5), pp!C72))</f>
        <v>14.5</v>
      </c>
      <c r="E72" s="137">
        <f>IF(AND(pp!D72&gt;1, pp!D72&lt;5),MROUND(pp!D72,0.25), IF(pp!D72&gt;=5, MROUND(pp!D72, 0.5), pp!D72))</f>
        <v>14.5</v>
      </c>
      <c r="F72" s="137">
        <f>IF(AND(pp!E72&gt;1, pp!E72&lt;5),MROUND(pp!E72,0.25), IF(pp!E72&gt;=5, MROUND(pp!E72, 0.5), pp!E72))</f>
        <v>14</v>
      </c>
      <c r="G72" s="157">
        <f>IF(AND(pp!F72&gt;1, pp!F72&lt;5),MROUND(pp!F72,0.25), IF(pp!F72&gt;=5, MROUND(pp!F72, 0.5), pp!F72))</f>
        <v>14</v>
      </c>
      <c r="J72" s="21"/>
      <c r="L72" s="78"/>
    </row>
    <row r="73" spans="2:12" ht="18.75">
      <c r="B73" s="233"/>
      <c r="C73" s="140" t="s">
        <v>59</v>
      </c>
      <c r="D73" s="137">
        <f>IF(AND(pp!C73&gt;1, pp!C73&lt;5),MROUND(pp!C73,0.25), IF(pp!C73&gt;=5, MROUND(pp!C73, 0.5), pp!C73))</f>
        <v>0.94618211538990948</v>
      </c>
      <c r="E73" s="137">
        <f>IF(AND(pp!D73&gt;1, pp!D73&lt;5),MROUND(pp!D73,0.25), IF(pp!D73&gt;=5, MROUND(pp!D73, 0.5), pp!D73))</f>
        <v>1</v>
      </c>
      <c r="F73" s="137">
        <f>IF(AND(pp!E73&gt;1, pp!E73&lt;5),MROUND(pp!E73,0.25), IF(pp!E73&gt;=5, MROUND(pp!E73, 0.5), pp!E73))</f>
        <v>0.95234551559983771</v>
      </c>
      <c r="G73" s="157">
        <f>IF(AND(pp!F73&gt;1, pp!F73&lt;5),MROUND(pp!F73,0.25), IF(pp!F73&gt;=5, MROUND(pp!F73, 0.5), pp!F73))</f>
        <v>0.96759329682563688</v>
      </c>
      <c r="J73" s="21"/>
      <c r="L73" s="78"/>
    </row>
    <row r="74" spans="2:12" ht="18.75">
      <c r="B74" s="233"/>
      <c r="C74" s="140" t="s">
        <v>60</v>
      </c>
      <c r="D74" s="137">
        <f>IF(AND(pp!C74&gt;1, pp!C74&lt;5),MROUND(pp!C74,0.25), IF(pp!C74&gt;=5, MROUND(pp!C74, 0.5), pp!C74))</f>
        <v>3.25</v>
      </c>
      <c r="E74" s="137">
        <f>IF(AND(pp!D74&gt;1, pp!D74&lt;5),MROUND(pp!D74,0.25), IF(pp!D74&gt;=5, MROUND(pp!D74, 0.5), pp!D74))</f>
        <v>4.75</v>
      </c>
      <c r="F74" s="137">
        <f>IF(AND(pp!E74&gt;1, pp!E74&lt;5),MROUND(pp!E74,0.25), IF(pp!E74&gt;=5, MROUND(pp!E74, 0.5), pp!E74))</f>
        <v>2.75</v>
      </c>
      <c r="G74" s="157">
        <f>IF(AND(pp!F74&gt;1, pp!F74&lt;5),MROUND(pp!F74,0.25), IF(pp!F74&gt;=5, MROUND(pp!F74, 0.5), pp!F74))</f>
        <v>3</v>
      </c>
      <c r="J74" s="21"/>
      <c r="L74" s="78"/>
    </row>
    <row r="75" spans="2:12" ht="18.75">
      <c r="B75" s="233"/>
      <c r="C75" s="140" t="s">
        <v>61</v>
      </c>
      <c r="D75" s="137">
        <f>IF(AND(pp!C75&gt;1, pp!C75&lt;5),MROUND(pp!C75,0.25), IF(pp!C75&gt;=5, MROUND(pp!C75, 0.5), pp!C75))</f>
        <v>12</v>
      </c>
      <c r="E75" s="137">
        <f>IF(AND(pp!D75&gt;1, pp!D75&lt;5),MROUND(pp!D75,0.25), IF(pp!D75&gt;=5, MROUND(pp!D75, 0.5), pp!D75))</f>
        <v>10</v>
      </c>
      <c r="F75" s="137">
        <f>IF(AND(pp!E75&gt;1, pp!E75&lt;5),MROUND(pp!E75,0.25), IF(pp!E75&gt;=5, MROUND(pp!E75, 0.5), pp!E75))</f>
        <v>12</v>
      </c>
      <c r="G75" s="157">
        <f>IF(AND(pp!F75&gt;1, pp!F75&lt;5),MROUND(pp!F75,0.25), IF(pp!F75&gt;=5, MROUND(pp!F75, 0.5), pp!F75))</f>
        <v>11.5</v>
      </c>
      <c r="J75" s="21"/>
      <c r="L75" s="78"/>
    </row>
    <row r="76" spans="2:12" ht="19.5" thickBot="1">
      <c r="B76" s="234"/>
      <c r="C76" s="141" t="s">
        <v>62</v>
      </c>
      <c r="D76" s="144">
        <f>IF(AND(pp!C76&gt;1, pp!C76&lt;5),MROUND(pp!C76,0.25), IF(pp!C76&gt;=5, MROUND(pp!C76, 0.5), pp!C76))</f>
        <v>24</v>
      </c>
      <c r="E76" s="145">
        <f>IF(AND(pp!D76&gt;1, pp!D76&lt;5),MROUND(pp!D76,0.25), IF(pp!D76&gt;=5, MROUND(pp!D76, 0.5), pp!D76))</f>
        <v>23</v>
      </c>
      <c r="F76" s="145">
        <f>IF(AND(pp!E76&gt;1, pp!E76&lt;5),MROUND(pp!E76,0.25), IF(pp!E76&gt;=5, MROUND(pp!E76, 0.5), pp!E76))</f>
        <v>24</v>
      </c>
      <c r="G76" s="161">
        <f>IF(AND(pp!F76&gt;1, pp!F76&lt;5),MROUND(pp!F76,0.25), IF(pp!F76&gt;=5, MROUND(pp!F76, 0.5), pp!F76))</f>
        <v>24.5</v>
      </c>
      <c r="J76" s="21"/>
      <c r="L76" s="78"/>
    </row>
    <row r="78" spans="2:12">
      <c r="J78" s="21"/>
    </row>
  </sheetData>
  <mergeCells count="6">
    <mergeCell ref="B60:B76"/>
    <mergeCell ref="B10:B20"/>
    <mergeCell ref="B21:B28"/>
    <mergeCell ref="B29:B38"/>
    <mergeCell ref="B39:B54"/>
    <mergeCell ref="B55:B59"/>
  </mergeCells>
  <pageMargins left="0.7" right="0.7" top="0.75" bottom="0.75" header="0.3" footer="0.3"/>
  <pageSetup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9"/>
  <sheetViews>
    <sheetView workbookViewId="0">
      <selection activeCell="A67" sqref="A67"/>
    </sheetView>
  </sheetViews>
  <sheetFormatPr defaultColWidth="11" defaultRowHeight="15.75"/>
  <cols>
    <col min="6" max="6" width="11" style="114"/>
  </cols>
  <sheetData>
    <row r="1" spans="1:12">
      <c r="A1" t="s">
        <v>229</v>
      </c>
      <c r="C1" t="s">
        <v>230</v>
      </c>
      <c r="E1" t="s">
        <v>231</v>
      </c>
    </row>
    <row r="2" spans="1:12">
      <c r="A2" t="s">
        <v>232</v>
      </c>
      <c r="B2" t="s">
        <v>182</v>
      </c>
      <c r="C2" t="s">
        <v>232</v>
      </c>
      <c r="D2" t="s">
        <v>233</v>
      </c>
      <c r="E2" t="s">
        <v>234</v>
      </c>
      <c r="F2" s="114" t="s">
        <v>235</v>
      </c>
      <c r="H2" t="s">
        <v>236</v>
      </c>
    </row>
    <row r="3" spans="1:12">
      <c r="A3" s="81">
        <f>E3/$E$23*100</f>
        <v>41.48936170212766</v>
      </c>
      <c r="B3" s="115">
        <v>1990</v>
      </c>
      <c r="C3" s="116">
        <v>43.572984749455337</v>
      </c>
      <c r="D3" s="117">
        <v>100</v>
      </c>
      <c r="E3" s="118">
        <v>39</v>
      </c>
      <c r="K3" s="119" t="s">
        <v>237</v>
      </c>
      <c r="L3" s="119"/>
    </row>
    <row r="4" spans="1:12">
      <c r="A4" s="81">
        <f t="shared" ref="A4:A32" si="0">E4/$E$23*100</f>
        <v>43.61702127659575</v>
      </c>
      <c r="B4" s="115">
        <v>1991</v>
      </c>
      <c r="C4" s="116">
        <v>44.444444444444443</v>
      </c>
      <c r="D4" s="117">
        <v>102</v>
      </c>
      <c r="E4" s="118">
        <v>41</v>
      </c>
      <c r="F4" s="114">
        <f>(E4-E3)/E3</f>
        <v>5.128205128205128E-2</v>
      </c>
      <c r="K4" s="119" t="s">
        <v>238</v>
      </c>
      <c r="L4" s="119"/>
    </row>
    <row r="5" spans="1:12">
      <c r="A5" s="81">
        <f t="shared" si="0"/>
        <v>45.744680851063826</v>
      </c>
      <c r="B5" s="115">
        <v>1992</v>
      </c>
      <c r="C5" s="116">
        <v>45.315904139433549</v>
      </c>
      <c r="D5" s="117">
        <v>104</v>
      </c>
      <c r="E5" s="118">
        <v>43</v>
      </c>
      <c r="F5" s="114">
        <f t="shared" ref="F5:F29" si="1">(E5-E4)/E4</f>
        <v>4.878048780487805E-2</v>
      </c>
      <c r="K5" s="119" t="s">
        <v>239</v>
      </c>
      <c r="L5" s="119"/>
    </row>
    <row r="6" spans="1:12">
      <c r="A6" s="81">
        <f t="shared" si="0"/>
        <v>46.808510638297875</v>
      </c>
      <c r="B6" s="115">
        <v>1993</v>
      </c>
      <c r="C6" s="116">
        <v>46.623093681917211</v>
      </c>
      <c r="D6" s="117">
        <v>107</v>
      </c>
      <c r="E6" s="118">
        <v>44</v>
      </c>
      <c r="F6" s="114">
        <f t="shared" si="1"/>
        <v>2.3255813953488372E-2</v>
      </c>
      <c r="K6" s="119" t="s">
        <v>240</v>
      </c>
      <c r="L6" s="119"/>
    </row>
    <row r="7" spans="1:12">
      <c r="A7" s="81">
        <f t="shared" si="0"/>
        <v>50</v>
      </c>
      <c r="B7" s="115">
        <v>1994</v>
      </c>
      <c r="C7" s="116">
        <v>49.23747276688453</v>
      </c>
      <c r="D7" s="117">
        <v>113</v>
      </c>
      <c r="E7" s="118">
        <v>47</v>
      </c>
      <c r="F7" s="114">
        <f t="shared" si="1"/>
        <v>6.8181818181818177E-2</v>
      </c>
      <c r="K7" s="119" t="s">
        <v>241</v>
      </c>
      <c r="L7" s="119"/>
    </row>
    <row r="8" spans="1:12">
      <c r="A8" s="81">
        <f t="shared" si="0"/>
        <v>52.12765957446809</v>
      </c>
      <c r="B8" s="115">
        <v>1995</v>
      </c>
      <c r="C8" s="116">
        <v>52.287581699346411</v>
      </c>
      <c r="D8" s="117">
        <v>120</v>
      </c>
      <c r="E8" s="118">
        <v>49</v>
      </c>
      <c r="F8" s="114">
        <f t="shared" si="1"/>
        <v>4.2553191489361701E-2</v>
      </c>
    </row>
    <row r="9" spans="1:12">
      <c r="A9" s="81">
        <f t="shared" si="0"/>
        <v>54.255319148936167</v>
      </c>
      <c r="B9" s="115">
        <v>1996</v>
      </c>
      <c r="C9" s="116">
        <v>54.466230936819173</v>
      </c>
      <c r="D9" s="117">
        <v>125</v>
      </c>
      <c r="E9" s="118">
        <v>51</v>
      </c>
      <c r="F9" s="114">
        <f t="shared" si="1"/>
        <v>4.0816326530612242E-2</v>
      </c>
      <c r="K9" s="119" t="s">
        <v>242</v>
      </c>
      <c r="L9" s="117">
        <v>2010</v>
      </c>
    </row>
    <row r="10" spans="1:12">
      <c r="A10" s="81">
        <f t="shared" si="0"/>
        <v>56.38297872340425</v>
      </c>
      <c r="B10" s="115">
        <v>1997</v>
      </c>
      <c r="C10" s="116">
        <v>55.846042120551921</v>
      </c>
      <c r="D10" s="120">
        <v>128.16666666666666</v>
      </c>
      <c r="E10" s="118">
        <v>53</v>
      </c>
      <c r="F10" s="114">
        <f t="shared" si="1"/>
        <v>3.9215686274509803E-2</v>
      </c>
    </row>
    <row r="11" spans="1:12">
      <c r="A11" s="81">
        <f t="shared" si="0"/>
        <v>57.446808510638306</v>
      </c>
      <c r="B11" s="115">
        <v>1998</v>
      </c>
      <c r="C11" s="116">
        <v>57.62527233115469</v>
      </c>
      <c r="D11" s="120">
        <v>132.25</v>
      </c>
      <c r="E11" s="118">
        <v>54</v>
      </c>
      <c r="F11" s="114">
        <f t="shared" si="1"/>
        <v>1.8867924528301886E-2</v>
      </c>
      <c r="K11">
        <v>117.4</v>
      </c>
    </row>
    <row r="12" spans="1:12">
      <c r="A12" s="81">
        <f t="shared" si="0"/>
        <v>59.574468085106382</v>
      </c>
      <c r="B12" s="115">
        <v>1999</v>
      </c>
      <c r="C12" s="116">
        <v>58.968772694262896</v>
      </c>
      <c r="D12" s="120">
        <v>135.33333333333334</v>
      </c>
      <c r="E12" s="118">
        <v>56</v>
      </c>
      <c r="F12" s="114">
        <f t="shared" si="1"/>
        <v>3.7037037037037035E-2</v>
      </c>
      <c r="K12">
        <v>3.83</v>
      </c>
    </row>
    <row r="13" spans="1:12">
      <c r="A13" s="81">
        <f t="shared" si="0"/>
        <v>60.638297872340431</v>
      </c>
      <c r="B13" s="115">
        <v>2000</v>
      </c>
      <c r="C13" s="116">
        <v>60.602759622367472</v>
      </c>
      <c r="D13" s="120">
        <v>139.08333333333334</v>
      </c>
      <c r="E13" s="118">
        <v>57</v>
      </c>
      <c r="F13" s="114">
        <f t="shared" si="1"/>
        <v>1.7857142857142856E-2</v>
      </c>
      <c r="H13" s="21">
        <v>1.49076923076923</v>
      </c>
      <c r="K13" t="s">
        <v>243</v>
      </c>
    </row>
    <row r="14" spans="1:12">
      <c r="A14" s="81">
        <f t="shared" si="0"/>
        <v>62.765957446808507</v>
      </c>
      <c r="B14" s="115">
        <v>2001</v>
      </c>
      <c r="C14" s="116">
        <v>62.563543936092955</v>
      </c>
      <c r="D14" s="120">
        <v>143.58333333333334</v>
      </c>
      <c r="E14" s="118">
        <v>59</v>
      </c>
      <c r="F14" s="114">
        <f t="shared" si="1"/>
        <v>3.5087719298245612E-2</v>
      </c>
      <c r="H14" s="21">
        <v>1.4049615384615399</v>
      </c>
    </row>
    <row r="15" spans="1:12">
      <c r="A15" s="81">
        <f t="shared" si="0"/>
        <v>64.893617021276597</v>
      </c>
      <c r="B15" s="115">
        <v>2002</v>
      </c>
      <c r="C15" s="116">
        <v>64.306463326071167</v>
      </c>
      <c r="D15" s="120">
        <v>147.58333333333334</v>
      </c>
      <c r="E15" s="118">
        <v>61</v>
      </c>
      <c r="F15" s="114">
        <f t="shared" si="1"/>
        <v>3.3898305084745763E-2</v>
      </c>
      <c r="H15" s="21">
        <v>1.3187500000000001</v>
      </c>
    </row>
    <row r="16" spans="1:12">
      <c r="A16" s="81">
        <f t="shared" si="0"/>
        <v>65.957446808510639</v>
      </c>
      <c r="B16" s="115">
        <v>2003</v>
      </c>
      <c r="C16" s="116">
        <v>65.831517792302108</v>
      </c>
      <c r="D16" s="120">
        <v>151.08333333333334</v>
      </c>
      <c r="E16" s="118">
        <v>62</v>
      </c>
      <c r="F16" s="114">
        <f t="shared" si="1"/>
        <v>1.6393442622950821E-2</v>
      </c>
      <c r="H16" s="21">
        <v>1.50932692307692</v>
      </c>
    </row>
    <row r="17" spans="1:14">
      <c r="A17" s="81">
        <f t="shared" si="0"/>
        <v>70.212765957446805</v>
      </c>
      <c r="B17" s="115">
        <v>2004</v>
      </c>
      <c r="C17" s="116">
        <v>70.515613652868552</v>
      </c>
      <c r="D17" s="120">
        <v>161.83333333333334</v>
      </c>
      <c r="E17" s="118">
        <v>66</v>
      </c>
      <c r="F17" s="114">
        <f t="shared" si="1"/>
        <v>6.4516129032258063E-2</v>
      </c>
      <c r="H17" s="21">
        <v>1.80994230769231</v>
      </c>
    </row>
    <row r="18" spans="1:14">
      <c r="A18" s="81">
        <f t="shared" si="0"/>
        <v>75.531914893617028</v>
      </c>
      <c r="B18" s="115">
        <v>2005</v>
      </c>
      <c r="C18" s="116">
        <v>75.16339869281046</v>
      </c>
      <c r="D18" s="120">
        <v>172.5</v>
      </c>
      <c r="E18" s="118">
        <v>71</v>
      </c>
      <c r="F18" s="114">
        <f t="shared" si="1"/>
        <v>7.575757575757576E-2</v>
      </c>
      <c r="H18" s="21">
        <v>2.4015192307692299</v>
      </c>
    </row>
    <row r="19" spans="1:14">
      <c r="A19" s="81">
        <f t="shared" si="0"/>
        <v>79.787234042553195</v>
      </c>
      <c r="B19" s="115">
        <v>2006</v>
      </c>
      <c r="C19" s="116">
        <v>79.121278140885991</v>
      </c>
      <c r="D19" s="120">
        <v>181.58333333333334</v>
      </c>
      <c r="E19" s="118">
        <v>75</v>
      </c>
      <c r="F19" s="114">
        <f t="shared" si="1"/>
        <v>5.6338028169014086E-2</v>
      </c>
      <c r="H19" s="21">
        <v>2.7048461538461499</v>
      </c>
    </row>
    <row r="20" spans="1:14">
      <c r="A20" s="81">
        <f t="shared" si="0"/>
        <v>82.978723404255319</v>
      </c>
      <c r="B20" s="115">
        <v>2007</v>
      </c>
      <c r="C20" s="116">
        <v>83.297022512708779</v>
      </c>
      <c r="D20" s="120">
        <v>191.16666666666666</v>
      </c>
      <c r="E20" s="118">
        <v>78</v>
      </c>
      <c r="F20" s="114">
        <f t="shared" si="1"/>
        <v>0.04</v>
      </c>
      <c r="H20" s="21">
        <v>2.8764038461538401</v>
      </c>
    </row>
    <row r="21" spans="1:14">
      <c r="A21" s="81">
        <f t="shared" si="0"/>
        <v>91.489361702127653</v>
      </c>
      <c r="B21" s="115">
        <v>2008</v>
      </c>
      <c r="C21" s="116">
        <v>90.813362381989833</v>
      </c>
      <c r="D21" s="120">
        <v>208.41666666666666</v>
      </c>
      <c r="E21" s="118">
        <v>86</v>
      </c>
      <c r="F21" s="114">
        <f t="shared" si="1"/>
        <v>0.10256410256410256</v>
      </c>
      <c r="H21" s="21">
        <v>3.8175000000000003</v>
      </c>
    </row>
    <row r="22" spans="1:14">
      <c r="A22" s="81">
        <f t="shared" si="0"/>
        <v>96.808510638297875</v>
      </c>
      <c r="B22" s="115">
        <v>2009</v>
      </c>
      <c r="C22" s="116">
        <v>96.804647785039933</v>
      </c>
      <c r="D22" s="120">
        <v>222.16666666666666</v>
      </c>
      <c r="E22" s="118">
        <v>91</v>
      </c>
      <c r="F22" s="114">
        <f t="shared" si="1"/>
        <v>5.8139534883720929E-2</v>
      </c>
      <c r="H22" s="21">
        <v>2.4689999999999994</v>
      </c>
    </row>
    <row r="23" spans="1:14">
      <c r="A23" s="81">
        <f t="shared" si="0"/>
        <v>100</v>
      </c>
      <c r="B23" s="115">
        <v>2010</v>
      </c>
      <c r="C23" s="116">
        <v>100</v>
      </c>
      <c r="D23" s="120">
        <v>229.5</v>
      </c>
      <c r="E23" s="118">
        <v>94</v>
      </c>
      <c r="F23" s="114">
        <f t="shared" si="1"/>
        <v>3.2967032967032968E-2</v>
      </c>
      <c r="H23" s="21">
        <v>2.991166666666667</v>
      </c>
    </row>
    <row r="24" spans="1:14">
      <c r="A24" s="81">
        <f t="shared" si="0"/>
        <v>106.38297872340425</v>
      </c>
      <c r="B24" s="115">
        <v>2011</v>
      </c>
      <c r="C24" s="116">
        <v>106.1365286855483</v>
      </c>
      <c r="D24" s="120">
        <v>243.58333333333334</v>
      </c>
      <c r="E24" s="118">
        <v>100</v>
      </c>
      <c r="F24" s="114">
        <f t="shared" si="1"/>
        <v>6.3829787234042548E-2</v>
      </c>
      <c r="H24" s="21">
        <v>3.8453333333333339</v>
      </c>
      <c r="L24">
        <v>2016</v>
      </c>
      <c r="M24">
        <v>114.6</v>
      </c>
      <c r="N24" t="s">
        <v>244</v>
      </c>
    </row>
    <row r="25" spans="1:14">
      <c r="A25" s="81">
        <f t="shared" si="0"/>
        <v>111.70212765957446</v>
      </c>
      <c r="B25" s="115">
        <v>2012</v>
      </c>
      <c r="C25" s="116">
        <v>111.76470588235294</v>
      </c>
      <c r="D25" s="120">
        <v>256.5</v>
      </c>
      <c r="E25" s="118">
        <v>105</v>
      </c>
      <c r="F25" s="114">
        <f t="shared" si="1"/>
        <v>0.05</v>
      </c>
      <c r="H25" s="21">
        <v>3.9704166666666665</v>
      </c>
      <c r="L25">
        <v>2015</v>
      </c>
      <c r="M25">
        <v>114.5916667</v>
      </c>
      <c r="N25" t="s">
        <v>245</v>
      </c>
    </row>
    <row r="26" spans="1:14">
      <c r="A26" s="81">
        <f t="shared" si="0"/>
        <v>114.89361702127661</v>
      </c>
      <c r="B26" s="115">
        <v>2013</v>
      </c>
      <c r="C26" s="116">
        <v>114.54248366013071</v>
      </c>
      <c r="D26" s="120">
        <v>263.67</v>
      </c>
      <c r="E26" s="118">
        <v>108</v>
      </c>
      <c r="F26" s="114">
        <f t="shared" si="1"/>
        <v>2.8571428571428571E-2</v>
      </c>
      <c r="H26" s="21">
        <v>3.9229166666666662</v>
      </c>
      <c r="L26">
        <v>2014</v>
      </c>
      <c r="M26">
        <v>112</v>
      </c>
    </row>
    <row r="27" spans="1:14">
      <c r="A27" s="81">
        <f t="shared" si="0"/>
        <v>119.14893617021276</v>
      </c>
      <c r="B27" s="115">
        <v>2014</v>
      </c>
      <c r="E27" s="118">
        <v>112</v>
      </c>
      <c r="F27" s="114">
        <f t="shared" si="1"/>
        <v>3.7037037037037035E-2</v>
      </c>
      <c r="H27" s="21">
        <v>3.8286666666666664</v>
      </c>
      <c r="L27">
        <v>2013</v>
      </c>
      <c r="M27">
        <v>108.1416667</v>
      </c>
    </row>
    <row r="28" spans="1:14">
      <c r="A28" s="81">
        <f t="shared" si="0"/>
        <v>122.34042553191489</v>
      </c>
      <c r="B28" s="115">
        <v>2015</v>
      </c>
      <c r="E28" s="118">
        <v>115</v>
      </c>
      <c r="F28" s="114">
        <f t="shared" si="1"/>
        <v>2.6785714285714284E-2</v>
      </c>
      <c r="H28" s="21">
        <v>2.7065833333333331</v>
      </c>
      <c r="L28">
        <v>2012</v>
      </c>
      <c r="M28">
        <v>105.2583333</v>
      </c>
    </row>
    <row r="29" spans="1:14">
      <c r="A29" s="81">
        <f t="shared" si="0"/>
        <v>122.34042553191489</v>
      </c>
      <c r="B29" s="115">
        <v>2016</v>
      </c>
      <c r="E29" s="118">
        <v>115</v>
      </c>
      <c r="F29" s="114">
        <f t="shared" si="1"/>
        <v>0</v>
      </c>
      <c r="H29" s="21">
        <v>2.2346249999999999</v>
      </c>
      <c r="L29">
        <v>2011</v>
      </c>
      <c r="M29">
        <v>100.0083333</v>
      </c>
    </row>
    <row r="30" spans="1:14">
      <c r="A30" s="81">
        <f t="shared" si="0"/>
        <v>0</v>
      </c>
      <c r="B30" s="115">
        <v>2017</v>
      </c>
      <c r="E30" s="118"/>
    </row>
    <row r="31" spans="1:14">
      <c r="A31" s="81">
        <f t="shared" si="0"/>
        <v>0</v>
      </c>
      <c r="B31" s="115">
        <v>2018</v>
      </c>
    </row>
    <row r="32" spans="1:14">
      <c r="A32" s="81">
        <f t="shared" si="0"/>
        <v>0</v>
      </c>
      <c r="B32" s="115">
        <v>2019</v>
      </c>
    </row>
    <row r="33" spans="2:24">
      <c r="B33" s="115">
        <v>2020</v>
      </c>
    </row>
    <row r="35" spans="2:24">
      <c r="D35">
        <f>A29*1.01</f>
        <v>123.56382978723404</v>
      </c>
      <c r="E35" t="s">
        <v>246</v>
      </c>
    </row>
    <row r="42" spans="2:24">
      <c r="X42" t="s">
        <v>247</v>
      </c>
    </row>
    <row r="43" spans="2:24">
      <c r="J43">
        <v>2007</v>
      </c>
      <c r="L43">
        <v>2.5129999999999999</v>
      </c>
      <c r="M43">
        <v>2.68</v>
      </c>
      <c r="N43">
        <v>2.847</v>
      </c>
      <c r="O43">
        <v>2.8180000000000001</v>
      </c>
      <c r="P43">
        <v>2.8260000000000001</v>
      </c>
      <c r="Q43">
        <v>2.8809999999999998</v>
      </c>
      <c r="R43">
        <v>2.8809999999999998</v>
      </c>
      <c r="S43">
        <v>2.9609999999999999</v>
      </c>
      <c r="T43">
        <v>3.0870000000000002</v>
      </c>
      <c r="U43">
        <v>3.4089999999999998</v>
      </c>
      <c r="V43">
        <v>3.3559999999999999</v>
      </c>
      <c r="X43" s="21">
        <f>AVERAGE(K43:V43)</f>
        <v>2.9326363636363628</v>
      </c>
    </row>
    <row r="44" spans="2:24">
      <c r="J44">
        <v>2008</v>
      </c>
      <c r="K44">
        <v>3.3220000000000001</v>
      </c>
      <c r="L44">
        <v>3.3860000000000001</v>
      </c>
      <c r="M44">
        <v>3.8889999999999998</v>
      </c>
      <c r="N44">
        <v>4.0940000000000003</v>
      </c>
      <c r="O44">
        <v>4.4340000000000002</v>
      </c>
      <c r="P44">
        <v>4.6870000000000003</v>
      </c>
      <c r="Q44">
        <v>4.7119999999999997</v>
      </c>
      <c r="R44">
        <v>4.3150000000000004</v>
      </c>
      <c r="S44">
        <v>4.0359999999999996</v>
      </c>
      <c r="T44">
        <v>3.589</v>
      </c>
      <c r="U44">
        <v>2.8889999999999998</v>
      </c>
      <c r="V44">
        <v>2.4569999999999999</v>
      </c>
      <c r="X44" s="21">
        <f t="shared" ref="X44:X52" si="2">AVERAGE(K44:V44)</f>
        <v>3.8175000000000003</v>
      </c>
    </row>
    <row r="45" spans="2:24">
      <c r="J45">
        <v>2009</v>
      </c>
      <c r="K45">
        <v>2.302</v>
      </c>
      <c r="L45">
        <v>2.2050000000000001</v>
      </c>
      <c r="M45">
        <v>2.097</v>
      </c>
      <c r="N45">
        <v>2.2250000000000001</v>
      </c>
      <c r="O45">
        <v>2.2330000000000001</v>
      </c>
      <c r="P45">
        <v>2.532</v>
      </c>
      <c r="Q45">
        <v>2.544</v>
      </c>
      <c r="R45">
        <v>2.6379999999999999</v>
      </c>
      <c r="S45">
        <v>2.63</v>
      </c>
      <c r="T45">
        <v>2.6760000000000002</v>
      </c>
      <c r="U45">
        <v>2.7970000000000002</v>
      </c>
      <c r="V45">
        <v>2.7490000000000001</v>
      </c>
      <c r="X45" s="21">
        <f t="shared" si="2"/>
        <v>2.4689999999999994</v>
      </c>
    </row>
    <row r="46" spans="2:24">
      <c r="J46">
        <v>2010</v>
      </c>
      <c r="K46">
        <v>2.8490000000000002</v>
      </c>
      <c r="L46">
        <v>2.7890000000000001</v>
      </c>
      <c r="M46">
        <v>2.9180000000000001</v>
      </c>
      <c r="N46">
        <v>3.0630000000000002</v>
      </c>
      <c r="O46">
        <v>3.073</v>
      </c>
      <c r="P46">
        <v>2.95</v>
      </c>
      <c r="Q46">
        <v>2.9119999999999999</v>
      </c>
      <c r="R46">
        <v>2.9590000000000001</v>
      </c>
      <c r="S46">
        <v>2.9460000000000002</v>
      </c>
      <c r="T46">
        <v>3.052</v>
      </c>
      <c r="U46">
        <v>3.14</v>
      </c>
      <c r="V46">
        <v>3.2429999999999999</v>
      </c>
      <c r="X46" s="21">
        <f t="shared" si="2"/>
        <v>2.991166666666667</v>
      </c>
    </row>
    <row r="47" spans="2:24">
      <c r="J47">
        <v>2011</v>
      </c>
      <c r="K47">
        <v>3.3879999999999999</v>
      </c>
      <c r="L47">
        <v>3.5840000000000001</v>
      </c>
      <c r="M47">
        <v>3.9049999999999998</v>
      </c>
      <c r="N47">
        <v>4.0640000000000001</v>
      </c>
      <c r="O47">
        <v>4.0469999999999997</v>
      </c>
      <c r="P47">
        <v>3.9329999999999998</v>
      </c>
      <c r="Q47">
        <v>3.9049999999999998</v>
      </c>
      <c r="R47">
        <v>3.86</v>
      </c>
      <c r="S47">
        <v>3.8370000000000002</v>
      </c>
      <c r="T47">
        <v>3.798</v>
      </c>
      <c r="U47">
        <v>3.9620000000000002</v>
      </c>
      <c r="V47">
        <v>3.8610000000000002</v>
      </c>
      <c r="X47" s="21">
        <f t="shared" si="2"/>
        <v>3.8453333333333339</v>
      </c>
    </row>
    <row r="48" spans="2:24">
      <c r="J48">
        <v>2012</v>
      </c>
      <c r="K48">
        <v>3.8330000000000002</v>
      </c>
      <c r="L48">
        <v>3.9529999999999998</v>
      </c>
      <c r="M48">
        <v>4.1269999999999998</v>
      </c>
      <c r="N48">
        <v>4.1150000000000002</v>
      </c>
      <c r="O48">
        <v>3.9790000000000001</v>
      </c>
      <c r="P48">
        <v>3.7589999999999999</v>
      </c>
      <c r="Q48">
        <v>3.7210000000000001</v>
      </c>
      <c r="R48">
        <v>3.9830000000000001</v>
      </c>
      <c r="S48">
        <v>4.12</v>
      </c>
      <c r="T48">
        <v>4.0940000000000003</v>
      </c>
      <c r="U48">
        <v>4</v>
      </c>
      <c r="V48">
        <v>3.9609999999999999</v>
      </c>
      <c r="X48" s="21">
        <f t="shared" si="2"/>
        <v>3.9704166666666665</v>
      </c>
    </row>
    <row r="49" spans="1:24">
      <c r="J49">
        <v>2013</v>
      </c>
      <c r="K49">
        <v>3.9089999999999998</v>
      </c>
      <c r="L49">
        <v>4.1109999999999998</v>
      </c>
      <c r="M49">
        <v>4.0679999999999996</v>
      </c>
      <c r="N49">
        <v>3.93</v>
      </c>
      <c r="O49">
        <v>3.87</v>
      </c>
      <c r="P49">
        <v>3.8490000000000002</v>
      </c>
      <c r="Q49">
        <v>3.8660000000000001</v>
      </c>
      <c r="R49">
        <v>3.9049999999999998</v>
      </c>
      <c r="S49">
        <v>3.9609999999999999</v>
      </c>
      <c r="T49">
        <v>3.8849999999999998</v>
      </c>
      <c r="U49">
        <v>3.839</v>
      </c>
      <c r="V49">
        <v>3.8820000000000001</v>
      </c>
      <c r="X49" s="21">
        <f t="shared" si="2"/>
        <v>3.9229166666666662</v>
      </c>
    </row>
    <row r="50" spans="1:24">
      <c r="J50">
        <v>2014</v>
      </c>
      <c r="K50">
        <v>3.8929999999999998</v>
      </c>
      <c r="L50">
        <v>3.984</v>
      </c>
      <c r="M50">
        <v>4.0010000000000003</v>
      </c>
      <c r="N50">
        <v>3.964</v>
      </c>
      <c r="O50">
        <v>3.9430000000000001</v>
      </c>
      <c r="P50">
        <v>3.9060000000000001</v>
      </c>
      <c r="Q50">
        <v>3.8839999999999999</v>
      </c>
      <c r="R50">
        <v>3.8380000000000001</v>
      </c>
      <c r="S50">
        <v>3.7919999999999998</v>
      </c>
      <c r="T50">
        <v>3.681</v>
      </c>
      <c r="U50">
        <v>3.6469999999999998</v>
      </c>
      <c r="V50">
        <v>3.411</v>
      </c>
      <c r="X50" s="21">
        <f t="shared" si="2"/>
        <v>3.8286666666666664</v>
      </c>
    </row>
    <row r="51" spans="1:24">
      <c r="J51">
        <v>2015</v>
      </c>
      <c r="K51">
        <v>2.9969999999999999</v>
      </c>
      <c r="L51">
        <v>2.8580000000000001</v>
      </c>
      <c r="M51">
        <v>2.8969999999999998</v>
      </c>
      <c r="N51">
        <v>2.782</v>
      </c>
      <c r="O51">
        <v>2.8879999999999999</v>
      </c>
      <c r="P51">
        <v>2.8730000000000002</v>
      </c>
      <c r="Q51">
        <v>2.7879999999999998</v>
      </c>
      <c r="R51">
        <v>2.5950000000000002</v>
      </c>
      <c r="S51">
        <v>2.5049999999999999</v>
      </c>
      <c r="T51">
        <v>2.5190000000000001</v>
      </c>
      <c r="U51">
        <v>2.4670000000000001</v>
      </c>
      <c r="V51">
        <v>2.31</v>
      </c>
      <c r="X51" s="21">
        <f t="shared" si="2"/>
        <v>2.7065833333333331</v>
      </c>
    </row>
    <row r="52" spans="1:24">
      <c r="J52">
        <v>2016</v>
      </c>
      <c r="K52">
        <v>2.1429999999999998</v>
      </c>
      <c r="L52">
        <v>1.998</v>
      </c>
      <c r="M52">
        <v>2.09</v>
      </c>
      <c r="N52">
        <v>2.1520000000000001</v>
      </c>
      <c r="O52">
        <v>2.3149999999999999</v>
      </c>
      <c r="P52">
        <v>2.423</v>
      </c>
      <c r="Q52">
        <v>2.4049999999999998</v>
      </c>
      <c r="R52">
        <v>2.351</v>
      </c>
      <c r="X52" s="21">
        <f t="shared" si="2"/>
        <v>2.2346249999999999</v>
      </c>
    </row>
    <row r="57" spans="1:24">
      <c r="A57" t="s">
        <v>248</v>
      </c>
    </row>
    <row r="61" spans="1:24" ht="36.75">
      <c r="A61" s="121" t="s">
        <v>249</v>
      </c>
      <c r="B61" s="121" t="s">
        <v>250</v>
      </c>
      <c r="F61" s="114" t="s">
        <v>253</v>
      </c>
    </row>
    <row r="62" spans="1:24" ht="64.5">
      <c r="A62" s="122" t="s">
        <v>251</v>
      </c>
      <c r="B62" s="122" t="s">
        <v>252</v>
      </c>
      <c r="G62" t="s">
        <v>254</v>
      </c>
    </row>
    <row r="63" spans="1:24">
      <c r="A63">
        <v>1990</v>
      </c>
      <c r="F63" s="123">
        <v>33054</v>
      </c>
      <c r="G63" s="124">
        <v>39.5</v>
      </c>
    </row>
    <row r="64" spans="1:24">
      <c r="A64">
        <v>1991</v>
      </c>
      <c r="F64" s="123">
        <v>33419</v>
      </c>
      <c r="G64" s="124">
        <v>41.1</v>
      </c>
    </row>
    <row r="65" spans="1:7">
      <c r="A65">
        <v>1992</v>
      </c>
      <c r="F65" s="123">
        <v>33785</v>
      </c>
      <c r="G65" s="124">
        <v>42.5</v>
      </c>
    </row>
    <row r="66" spans="1:7">
      <c r="A66">
        <v>1993</v>
      </c>
      <c r="F66" s="123">
        <v>34150</v>
      </c>
      <c r="G66" s="124">
        <v>44</v>
      </c>
    </row>
    <row r="67" spans="1:7">
      <c r="A67" s="123">
        <v>34515</v>
      </c>
      <c r="F67" s="123">
        <v>34515</v>
      </c>
      <c r="G67" s="124">
        <v>46.5</v>
      </c>
    </row>
    <row r="68" spans="1:7">
      <c r="A68" s="123">
        <v>34880</v>
      </c>
      <c r="B68">
        <v>1.109</v>
      </c>
      <c r="F68" s="123">
        <v>34880</v>
      </c>
      <c r="G68" s="124">
        <v>49.2</v>
      </c>
    </row>
    <row r="69" spans="1:7">
      <c r="A69" s="123">
        <v>35246</v>
      </c>
      <c r="B69">
        <v>1.2350000000000001</v>
      </c>
      <c r="F69" s="123">
        <v>35246</v>
      </c>
      <c r="G69" s="124">
        <v>51.2</v>
      </c>
    </row>
    <row r="70" spans="1:7">
      <c r="A70" s="123">
        <v>35611</v>
      </c>
      <c r="B70">
        <v>1.198</v>
      </c>
      <c r="F70" s="123">
        <v>35611</v>
      </c>
      <c r="G70" s="124">
        <v>52.6</v>
      </c>
    </row>
    <row r="71" spans="1:7">
      <c r="A71" s="123">
        <v>35976</v>
      </c>
      <c r="B71">
        <v>1.044</v>
      </c>
      <c r="F71" s="123">
        <v>35976</v>
      </c>
      <c r="G71" s="124">
        <v>54.2</v>
      </c>
    </row>
    <row r="72" spans="1:7">
      <c r="A72" s="123">
        <v>36341</v>
      </c>
      <c r="B72">
        <v>1.121</v>
      </c>
      <c r="F72" s="123">
        <v>36341</v>
      </c>
      <c r="G72" s="124">
        <v>55.5</v>
      </c>
    </row>
    <row r="73" spans="1:7">
      <c r="A73" s="123">
        <v>36707</v>
      </c>
      <c r="B73">
        <v>1.4910000000000001</v>
      </c>
      <c r="F73" s="123">
        <v>36707</v>
      </c>
      <c r="G73" s="124">
        <v>57.1</v>
      </c>
    </row>
    <row r="74" spans="1:7">
      <c r="A74" s="123">
        <v>37072</v>
      </c>
      <c r="B74">
        <v>1.401</v>
      </c>
      <c r="F74" s="123">
        <v>37072</v>
      </c>
      <c r="G74" s="124">
        <v>58.9</v>
      </c>
    </row>
    <row r="75" spans="1:7">
      <c r="A75" s="123">
        <v>37437</v>
      </c>
      <c r="B75">
        <v>1.319</v>
      </c>
      <c r="F75" s="123">
        <v>37437</v>
      </c>
      <c r="G75" s="124">
        <v>60.6</v>
      </c>
    </row>
    <row r="76" spans="1:7">
      <c r="A76" s="123">
        <v>37802</v>
      </c>
      <c r="B76">
        <v>1.5089999999999999</v>
      </c>
      <c r="F76" s="123">
        <v>37802</v>
      </c>
      <c r="G76" s="124">
        <v>62</v>
      </c>
    </row>
    <row r="77" spans="1:7">
      <c r="A77" s="123">
        <v>38168</v>
      </c>
      <c r="B77">
        <v>1.81</v>
      </c>
      <c r="F77" s="123">
        <v>38168</v>
      </c>
      <c r="G77" s="124">
        <v>66.5</v>
      </c>
    </row>
    <row r="78" spans="1:7">
      <c r="A78" s="123">
        <v>38533</v>
      </c>
      <c r="B78">
        <v>2.4020000000000001</v>
      </c>
      <c r="F78" s="123">
        <v>38533</v>
      </c>
      <c r="G78" s="124">
        <v>70.900000000000006</v>
      </c>
    </row>
    <row r="79" spans="1:7">
      <c r="A79" s="123">
        <v>38898</v>
      </c>
      <c r="B79">
        <v>2.7050000000000001</v>
      </c>
      <c r="F79" s="123">
        <v>38898</v>
      </c>
      <c r="G79" s="124">
        <v>74.599999999999994</v>
      </c>
    </row>
    <row r="80" spans="1:7">
      <c r="A80" s="123">
        <v>39263</v>
      </c>
      <c r="B80">
        <v>2.8849999999999998</v>
      </c>
      <c r="F80" s="123">
        <v>39263</v>
      </c>
      <c r="G80" s="124">
        <v>78.5</v>
      </c>
    </row>
    <row r="81" spans="1:7">
      <c r="A81" s="123">
        <v>39629</v>
      </c>
      <c r="B81">
        <v>3.8029999999999999</v>
      </c>
      <c r="F81" s="123">
        <v>39629</v>
      </c>
      <c r="G81" s="124">
        <v>85.6</v>
      </c>
    </row>
    <row r="82" spans="1:7">
      <c r="A82" s="123">
        <v>39994</v>
      </c>
      <c r="B82">
        <v>2.4670000000000001</v>
      </c>
      <c r="F82" s="123">
        <v>39994</v>
      </c>
      <c r="G82" s="124">
        <v>91.2</v>
      </c>
    </row>
    <row r="83" spans="1:7">
      <c r="A83" s="123">
        <v>40359</v>
      </c>
      <c r="B83">
        <v>2.992</v>
      </c>
      <c r="F83" s="123">
        <v>40359</v>
      </c>
      <c r="G83" s="124">
        <v>94.3</v>
      </c>
    </row>
    <row r="84" spans="1:7">
      <c r="A84" s="123">
        <v>40724</v>
      </c>
      <c r="B84">
        <v>3.84</v>
      </c>
      <c r="F84" s="123">
        <v>40724</v>
      </c>
      <c r="G84" s="124">
        <v>100</v>
      </c>
    </row>
    <row r="85" spans="1:7">
      <c r="A85" s="123">
        <v>41090</v>
      </c>
      <c r="B85">
        <v>3.968</v>
      </c>
      <c r="F85" s="123">
        <v>41090</v>
      </c>
      <c r="G85" s="124">
        <v>105.3</v>
      </c>
    </row>
    <row r="86" spans="1:7">
      <c r="A86" s="123">
        <v>41455</v>
      </c>
      <c r="B86">
        <v>3.9220000000000002</v>
      </c>
      <c r="F86" s="123">
        <v>41455</v>
      </c>
      <c r="G86" s="124">
        <v>108.1</v>
      </c>
    </row>
    <row r="87" spans="1:7">
      <c r="A87" s="123">
        <v>41820</v>
      </c>
      <c r="B87">
        <v>3.8250000000000002</v>
      </c>
      <c r="F87" s="123">
        <v>41820</v>
      </c>
      <c r="G87" s="124">
        <v>112</v>
      </c>
    </row>
    <row r="88" spans="1:7">
      <c r="A88" s="123">
        <v>42185</v>
      </c>
      <c r="B88">
        <v>2.7069999999999999</v>
      </c>
      <c r="F88" s="123">
        <v>42185</v>
      </c>
      <c r="G88" s="124">
        <v>114.6</v>
      </c>
    </row>
    <row r="89" spans="1:7">
      <c r="A89" s="123">
        <v>42551</v>
      </c>
      <c r="B89">
        <v>2.3039999999999998</v>
      </c>
      <c r="F89" s="123">
        <v>42551</v>
      </c>
      <c r="G89" s="124">
        <v>115.4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Introduction</vt:lpstr>
      <vt:lpstr>pp</vt:lpstr>
      <vt:lpstr>Calculations</vt:lpstr>
      <vt:lpstr>custom hire survey</vt:lpstr>
      <vt:lpstr>Page to Quantrix</vt:lpstr>
      <vt:lpstr>Prices</vt:lpstr>
      <vt:lpstr>PPI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bfry</cp:lastModifiedBy>
  <dcterms:created xsi:type="dcterms:W3CDTF">2017-05-16T15:49:49Z</dcterms:created>
  <dcterms:modified xsi:type="dcterms:W3CDTF">2018-02-07T15:54:18Z</dcterms:modified>
</cp:coreProperties>
</file>